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709"/>
  <workbookPr date1904="1" showInkAnnotation="0" autoCompressPictures="0"/>
  <bookViews>
    <workbookView xWindow="580" yWindow="120" windowWidth="22360" windowHeight="14440" tabRatio="500"/>
  </bookViews>
  <sheets>
    <sheet name="levelup" sheetId="1" r:id="rId1"/>
    <sheet name="data"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0" i="1" l="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19"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B75" i="1"/>
  <c r="C75" i="1"/>
  <c r="D75" i="1"/>
  <c r="D15" i="1"/>
  <c r="E75" i="1"/>
  <c r="F15" i="1"/>
  <c r="F75" i="1"/>
  <c r="D74" i="1"/>
  <c r="B74" i="1"/>
  <c r="G75" i="1"/>
  <c r="H75"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B73" i="1"/>
  <c r="C73" i="1"/>
  <c r="D73" i="1"/>
  <c r="E73" i="1"/>
  <c r="F73" i="1"/>
  <c r="D72" i="1"/>
  <c r="B72" i="1"/>
  <c r="G73" i="1"/>
  <c r="H73" i="1"/>
  <c r="C74" i="1"/>
  <c r="E74" i="1"/>
  <c r="F74" i="1"/>
  <c r="G74" i="1"/>
  <c r="H74" i="1"/>
  <c r="B68" i="1"/>
  <c r="C68" i="1"/>
  <c r="D68" i="1"/>
  <c r="E68" i="1"/>
  <c r="F68" i="1"/>
  <c r="D67" i="1"/>
  <c r="B67" i="1"/>
  <c r="G68" i="1"/>
  <c r="H68" i="1"/>
  <c r="B69" i="1"/>
  <c r="C69" i="1"/>
  <c r="D69" i="1"/>
  <c r="E69" i="1"/>
  <c r="F69" i="1"/>
  <c r="G69" i="1"/>
  <c r="H69" i="1"/>
  <c r="B70" i="1"/>
  <c r="C70" i="1"/>
  <c r="D70" i="1"/>
  <c r="E70" i="1"/>
  <c r="F70" i="1"/>
  <c r="G70" i="1"/>
  <c r="H70" i="1"/>
  <c r="B71" i="1"/>
  <c r="C71" i="1"/>
  <c r="D71" i="1"/>
  <c r="E71" i="1"/>
  <c r="F71" i="1"/>
  <c r="G71" i="1"/>
  <c r="H71" i="1"/>
  <c r="C72" i="1"/>
  <c r="E72" i="1"/>
  <c r="F72" i="1"/>
  <c r="G72" i="1"/>
  <c r="H72" i="1"/>
  <c r="B66" i="1"/>
  <c r="H67" i="1"/>
  <c r="D66" i="1"/>
  <c r="G67" i="1"/>
  <c r="C67" i="1"/>
  <c r="F67" i="1"/>
  <c r="E67" i="1"/>
  <c r="B65" i="1"/>
  <c r="H66" i="1"/>
  <c r="D65" i="1"/>
  <c r="G66" i="1"/>
  <c r="C66" i="1"/>
  <c r="F66" i="1"/>
  <c r="E66" i="1"/>
  <c r="B64" i="1"/>
  <c r="H65" i="1"/>
  <c r="D64" i="1"/>
  <c r="G65" i="1"/>
  <c r="C65" i="1"/>
  <c r="F65" i="1"/>
  <c r="E65" i="1"/>
  <c r="B63" i="1"/>
  <c r="H64" i="1"/>
  <c r="D63" i="1"/>
  <c r="G64" i="1"/>
  <c r="C64" i="1"/>
  <c r="F64" i="1"/>
  <c r="E64" i="1"/>
  <c r="B62" i="1"/>
  <c r="H63" i="1"/>
  <c r="D62" i="1"/>
  <c r="G63" i="1"/>
  <c r="C63" i="1"/>
  <c r="F63" i="1"/>
  <c r="E63" i="1"/>
  <c r="B61" i="1"/>
  <c r="H62" i="1"/>
  <c r="D61" i="1"/>
  <c r="G62" i="1"/>
  <c r="C62" i="1"/>
  <c r="F62" i="1"/>
  <c r="E62" i="1"/>
  <c r="B60" i="1"/>
  <c r="H61" i="1"/>
  <c r="D60" i="1"/>
  <c r="G61" i="1"/>
  <c r="C61" i="1"/>
  <c r="F61" i="1"/>
  <c r="E61" i="1"/>
  <c r="B59" i="1"/>
  <c r="H60" i="1"/>
  <c r="D59" i="1"/>
  <c r="G60" i="1"/>
  <c r="C60" i="1"/>
  <c r="F60" i="1"/>
  <c r="E60" i="1"/>
  <c r="B58" i="1"/>
  <c r="H59" i="1"/>
  <c r="D58" i="1"/>
  <c r="G59" i="1"/>
  <c r="C59" i="1"/>
  <c r="F59" i="1"/>
  <c r="E59" i="1"/>
  <c r="B57" i="1"/>
  <c r="H58" i="1"/>
  <c r="D57" i="1"/>
  <c r="G58" i="1"/>
  <c r="C58" i="1"/>
  <c r="F58" i="1"/>
  <c r="E58" i="1"/>
  <c r="B56" i="1"/>
  <c r="H57" i="1"/>
  <c r="D56" i="1"/>
  <c r="G57" i="1"/>
  <c r="C57" i="1"/>
  <c r="F57" i="1"/>
  <c r="E57" i="1"/>
  <c r="B55" i="1"/>
  <c r="H56" i="1"/>
  <c r="D55" i="1"/>
  <c r="G56" i="1"/>
  <c r="C56" i="1"/>
  <c r="F56" i="1"/>
  <c r="E56" i="1"/>
  <c r="B54" i="1"/>
  <c r="H55" i="1"/>
  <c r="D54" i="1"/>
  <c r="G55" i="1"/>
  <c r="C55" i="1"/>
  <c r="F55" i="1"/>
  <c r="E55" i="1"/>
  <c r="B53" i="1"/>
  <c r="H54" i="1"/>
  <c r="D53" i="1"/>
  <c r="G54" i="1"/>
  <c r="C54" i="1"/>
  <c r="F54" i="1"/>
  <c r="E54" i="1"/>
  <c r="B52" i="1"/>
  <c r="H53" i="1"/>
  <c r="D52" i="1"/>
  <c r="G53" i="1"/>
  <c r="C53" i="1"/>
  <c r="F53" i="1"/>
  <c r="E53" i="1"/>
  <c r="B51" i="1"/>
  <c r="H52" i="1"/>
  <c r="D51" i="1"/>
  <c r="G52" i="1"/>
  <c r="C52" i="1"/>
  <c r="F52" i="1"/>
  <c r="E52" i="1"/>
  <c r="B50" i="1"/>
  <c r="H51" i="1"/>
  <c r="D50" i="1"/>
  <c r="G51" i="1"/>
  <c r="C51" i="1"/>
  <c r="F51" i="1"/>
  <c r="E51" i="1"/>
  <c r="B49" i="1"/>
  <c r="H50" i="1"/>
  <c r="D49" i="1"/>
  <c r="G50" i="1"/>
  <c r="C50" i="1"/>
  <c r="F50" i="1"/>
  <c r="E50" i="1"/>
  <c r="B48" i="1"/>
  <c r="H49" i="1"/>
  <c r="D48" i="1"/>
  <c r="G49" i="1"/>
  <c r="C49" i="1"/>
  <c r="F49" i="1"/>
  <c r="E49" i="1"/>
  <c r="B47" i="1"/>
  <c r="H48" i="1"/>
  <c r="D47" i="1"/>
  <c r="G48" i="1"/>
  <c r="C48" i="1"/>
  <c r="F48" i="1"/>
  <c r="E48" i="1"/>
  <c r="B46" i="1"/>
  <c r="H47" i="1"/>
  <c r="D46" i="1"/>
  <c r="G47" i="1"/>
  <c r="C47" i="1"/>
  <c r="F47" i="1"/>
  <c r="E47" i="1"/>
  <c r="B45" i="1"/>
  <c r="H46" i="1"/>
  <c r="D45" i="1"/>
  <c r="G46" i="1"/>
  <c r="C46" i="1"/>
  <c r="F46" i="1"/>
  <c r="E46" i="1"/>
  <c r="B44" i="1"/>
  <c r="H45" i="1"/>
  <c r="D44" i="1"/>
  <c r="G45" i="1"/>
  <c r="C45" i="1"/>
  <c r="F45" i="1"/>
  <c r="E45" i="1"/>
  <c r="B43" i="1"/>
  <c r="H44" i="1"/>
  <c r="D43" i="1"/>
  <c r="G44" i="1"/>
  <c r="C44" i="1"/>
  <c r="F44" i="1"/>
  <c r="E44" i="1"/>
  <c r="B42" i="1"/>
  <c r="H43" i="1"/>
  <c r="D42" i="1"/>
  <c r="G43" i="1"/>
  <c r="C43" i="1"/>
  <c r="F43" i="1"/>
  <c r="E43" i="1"/>
  <c r="B41" i="1"/>
  <c r="H42" i="1"/>
  <c r="D41" i="1"/>
  <c r="G42" i="1"/>
  <c r="C42" i="1"/>
  <c r="F42" i="1"/>
  <c r="E42" i="1"/>
  <c r="B40" i="1"/>
  <c r="H41" i="1"/>
  <c r="D40" i="1"/>
  <c r="G41" i="1"/>
  <c r="C41" i="1"/>
  <c r="F41" i="1"/>
  <c r="E41" i="1"/>
  <c r="B39" i="1"/>
  <c r="H40" i="1"/>
  <c r="D39" i="1"/>
  <c r="G40" i="1"/>
  <c r="C40" i="1"/>
  <c r="F40" i="1"/>
  <c r="E40" i="1"/>
  <c r="B38" i="1"/>
  <c r="H39" i="1"/>
  <c r="D38" i="1"/>
  <c r="G39" i="1"/>
  <c r="C39" i="1"/>
  <c r="F39" i="1"/>
  <c r="E39" i="1"/>
  <c r="B37" i="1"/>
  <c r="H38" i="1"/>
  <c r="D37" i="1"/>
  <c r="G38" i="1"/>
  <c r="C38" i="1"/>
  <c r="F38" i="1"/>
  <c r="E38" i="1"/>
  <c r="B36" i="1"/>
  <c r="H37" i="1"/>
  <c r="D36" i="1"/>
  <c r="G37" i="1"/>
  <c r="C37" i="1"/>
  <c r="F37" i="1"/>
  <c r="E37" i="1"/>
  <c r="B35" i="1"/>
  <c r="H36" i="1"/>
  <c r="D35" i="1"/>
  <c r="G36" i="1"/>
  <c r="C36" i="1"/>
  <c r="F36" i="1"/>
  <c r="E36" i="1"/>
  <c r="B34" i="1"/>
  <c r="H35" i="1"/>
  <c r="D34" i="1"/>
  <c r="G35" i="1"/>
  <c r="C35" i="1"/>
  <c r="F35" i="1"/>
  <c r="E35" i="1"/>
  <c r="B33" i="1"/>
  <c r="H34" i="1"/>
  <c r="D33" i="1"/>
  <c r="G34" i="1"/>
  <c r="C34" i="1"/>
  <c r="F34" i="1"/>
  <c r="E34" i="1"/>
  <c r="B32" i="1"/>
  <c r="H33" i="1"/>
  <c r="D32" i="1"/>
  <c r="G33" i="1"/>
  <c r="C33" i="1"/>
  <c r="F33" i="1"/>
  <c r="E33" i="1"/>
  <c r="B31" i="1"/>
  <c r="H32" i="1"/>
  <c r="D31" i="1"/>
  <c r="G32" i="1"/>
  <c r="C32" i="1"/>
  <c r="F32" i="1"/>
  <c r="E32" i="1"/>
  <c r="B30" i="1"/>
  <c r="H31" i="1"/>
  <c r="D30" i="1"/>
  <c r="G31" i="1"/>
  <c r="C31" i="1"/>
  <c r="F31" i="1"/>
  <c r="E31" i="1"/>
  <c r="B29" i="1"/>
  <c r="H30" i="1"/>
  <c r="D29" i="1"/>
  <c r="G30" i="1"/>
  <c r="C30" i="1"/>
  <c r="F30" i="1"/>
  <c r="E30" i="1"/>
  <c r="B28" i="1"/>
  <c r="H29" i="1"/>
  <c r="D28" i="1"/>
  <c r="G29" i="1"/>
  <c r="C29" i="1"/>
  <c r="F29" i="1"/>
  <c r="E29" i="1"/>
  <c r="B27" i="1"/>
  <c r="H28" i="1"/>
  <c r="D27" i="1"/>
  <c r="G28" i="1"/>
  <c r="C28" i="1"/>
  <c r="F28" i="1"/>
  <c r="E28" i="1"/>
  <c r="B26" i="1"/>
  <c r="H27" i="1"/>
  <c r="D26" i="1"/>
  <c r="G27" i="1"/>
  <c r="C27" i="1"/>
  <c r="F27" i="1"/>
  <c r="E27" i="1"/>
  <c r="B25" i="1"/>
  <c r="H26" i="1"/>
  <c r="D25" i="1"/>
  <c r="G26" i="1"/>
  <c r="C26" i="1"/>
  <c r="F26" i="1"/>
  <c r="E26" i="1"/>
  <c r="B24" i="1"/>
  <c r="H25" i="1"/>
  <c r="D24" i="1"/>
  <c r="G25" i="1"/>
  <c r="C25" i="1"/>
  <c r="F25" i="1"/>
  <c r="E25" i="1"/>
  <c r="B23" i="1"/>
  <c r="H24" i="1"/>
  <c r="D23" i="1"/>
  <c r="G24" i="1"/>
  <c r="C24" i="1"/>
  <c r="F24" i="1"/>
  <c r="E24" i="1"/>
  <c r="B22" i="1"/>
  <c r="H23" i="1"/>
  <c r="D22" i="1"/>
  <c r="G23" i="1"/>
  <c r="C23" i="1"/>
  <c r="F23" i="1"/>
  <c r="E23" i="1"/>
  <c r="B21" i="1"/>
  <c r="H22" i="1"/>
  <c r="D21" i="1"/>
  <c r="G22" i="1"/>
  <c r="C22" i="1"/>
  <c r="F22" i="1"/>
  <c r="E22" i="1"/>
  <c r="B20" i="1"/>
  <c r="H21" i="1"/>
  <c r="D20" i="1"/>
  <c r="G21" i="1"/>
  <c r="C21" i="1"/>
  <c r="F21" i="1"/>
  <c r="E21" i="1"/>
  <c r="B19" i="1"/>
  <c r="H20" i="1"/>
  <c r="D19" i="1"/>
  <c r="G20" i="1"/>
  <c r="C20" i="1"/>
  <c r="F20" i="1"/>
  <c r="E20" i="1"/>
  <c r="B18" i="1"/>
  <c r="H19" i="1"/>
  <c r="D18" i="1"/>
  <c r="G19" i="1"/>
  <c r="C19" i="1"/>
  <c r="F19" i="1"/>
  <c r="E19" i="1"/>
  <c r="C18" i="1"/>
  <c r="F18" i="1"/>
  <c r="E18" i="1"/>
  <c r="F12" i="1"/>
</calcChain>
</file>

<file path=xl/sharedStrings.xml><?xml version="1.0" encoding="utf-8"?>
<sst xmlns="http://schemas.openxmlformats.org/spreadsheetml/2006/main" count="638" uniqueCount="187">
  <si>
    <t>Nidorino</t>
  </si>
  <si>
    <t>Clefairy</t>
  </si>
  <si>
    <t>Clefable</t>
  </si>
  <si>
    <t>Vulpix</t>
  </si>
  <si>
    <t>Ninetales</t>
  </si>
  <si>
    <t>Jigglypuff</t>
  </si>
  <si>
    <t>Wigglytuff</t>
  </si>
  <si>
    <t>Zubat</t>
  </si>
  <si>
    <t>Golbat</t>
  </si>
  <si>
    <t>Oddish</t>
  </si>
  <si>
    <t>Vileplume</t>
  </si>
  <si>
    <t>Gloom</t>
  </si>
  <si>
    <t>Paras</t>
  </si>
  <si>
    <t>Parasect</t>
  </si>
  <si>
    <t>Venonat</t>
  </si>
  <si>
    <t>Venomoth</t>
  </si>
  <si>
    <t>Diglett</t>
  </si>
  <si>
    <t>Dugtrio</t>
  </si>
  <si>
    <t>Meowth</t>
  </si>
  <si>
    <t>Persian</t>
  </si>
  <si>
    <t>Psyduck</t>
  </si>
  <si>
    <t>Golduck</t>
  </si>
  <si>
    <t>Mankey</t>
  </si>
  <si>
    <t>Primeape</t>
  </si>
  <si>
    <t>Growlithe</t>
  </si>
  <si>
    <t>Arcanine</t>
  </si>
  <si>
    <t>Poliwag</t>
  </si>
  <si>
    <t>Poliwrath</t>
  </si>
  <si>
    <t>Poliwhirl</t>
  </si>
  <si>
    <t>Abra</t>
  </si>
  <si>
    <t>Alakazam</t>
  </si>
  <si>
    <t>Kadabra</t>
  </si>
  <si>
    <t>Machop</t>
  </si>
  <si>
    <t>Machamp</t>
  </si>
  <si>
    <t>Machoke</t>
  </si>
  <si>
    <t>Bellsprout</t>
  </si>
  <si>
    <t>Victreebel</t>
  </si>
  <si>
    <t>Weepinbell</t>
  </si>
  <si>
    <t>Pokemon:</t>
    <phoneticPr fontId="3" type="noConversion"/>
  </si>
  <si>
    <t>attack</t>
    <phoneticPr fontId="3" type="noConversion"/>
  </si>
  <si>
    <t>defense</t>
    <phoneticPr fontId="3" type="noConversion"/>
  </si>
  <si>
    <t xml:space="preserve">stamina </t>
    <phoneticPr fontId="3" type="noConversion"/>
  </si>
  <si>
    <t xml:space="preserve">IV Stat Perfection = </t>
    <phoneticPr fontId="3" type="noConversion"/>
  </si>
  <si>
    <t>Written by William Chow</t>
    <phoneticPr fontId="3" type="noConversion"/>
  </si>
  <si>
    <t>Rhydon</t>
  </si>
  <si>
    <t>Chansey</t>
  </si>
  <si>
    <t>Tangela</t>
  </si>
  <si>
    <t>Kangaskhan</t>
  </si>
  <si>
    <t>Horsea</t>
  </si>
  <si>
    <t>Seadra</t>
  </si>
  <si>
    <t>Goldeen</t>
  </si>
  <si>
    <t>Seaking</t>
  </si>
  <si>
    <t>Staryu</t>
  </si>
  <si>
    <t>Starmie</t>
  </si>
  <si>
    <t>Mr. Mime</t>
  </si>
  <si>
    <t>Scyther</t>
  </si>
  <si>
    <t>Jynx</t>
  </si>
  <si>
    <t>Electabuzz</t>
  </si>
  <si>
    <t>Magmar</t>
  </si>
  <si>
    <t>Pinsir</t>
  </si>
  <si>
    <t>Tauros</t>
  </si>
  <si>
    <t>Magikarp</t>
  </si>
  <si>
    <t>Gyarados</t>
  </si>
  <si>
    <t>Lapras</t>
  </si>
  <si>
    <t>Ditto</t>
  </si>
  <si>
    <t>Eevee</t>
  </si>
  <si>
    <t>Vaporeon</t>
  </si>
  <si>
    <t>So  what does this table all mean?  Well, you would love for your pokemon to get to the highest level and have the highest Hit points and have the highest CP ever.   Well, first thing you need to know is what is the highest CP and what is the highest HP can you get?   This is answered at the top of the table.   Next, you know it will cost you more and more stardust as your level gets closer to max level.   So, is there a point in the game, where you are spending 1000's of hard earned stardust to gain a mere 15 CP.   Doesn't seem worth it.   So at which level are you going to put your foot down and say, "Nope, I am going to stop wasting stardust on you, and use it on somewhere else!"   This is where % of MAX CP and % of Max HP comes in.  You know your maximum CP and HP values, this stat will tell you how close are you to those maximums.    The last stat  dust/CP is a measure of how many stardust are you spending to gain 1 lousy CP point.   When this number gets too rich for your blood, then you gotta call it quits.   Anyway, I hope this helps.   Good luck and "Catch them all!".</t>
    <phoneticPr fontId="3" type="noConversion"/>
  </si>
  <si>
    <t>CP gained</t>
    <phoneticPr fontId="3" type="noConversion"/>
  </si>
  <si>
    <t>Caterpie</t>
  </si>
  <si>
    <t>Butterfree</t>
  </si>
  <si>
    <t>Metapod</t>
  </si>
  <si>
    <t>Weedle</t>
  </si>
  <si>
    <t>Beedrill</t>
  </si>
  <si>
    <t>Kakuna</t>
  </si>
  <si>
    <t>Pidgey</t>
  </si>
  <si>
    <t>Pidgeot</t>
  </si>
  <si>
    <t>Pidgeotto</t>
  </si>
  <si>
    <t>Rattata</t>
  </si>
  <si>
    <t>Raticate</t>
  </si>
  <si>
    <t>Spearow</t>
  </si>
  <si>
    <t>Fearow</t>
  </si>
  <si>
    <t>Ekans</t>
  </si>
  <si>
    <t>Arbok</t>
  </si>
  <si>
    <t>Pikachu</t>
  </si>
  <si>
    <t>Raichu</t>
  </si>
  <si>
    <t>Sandshrew</t>
  </si>
  <si>
    <t>Sandslash</t>
  </si>
  <si>
    <t>Nidoran‚ôÄ</t>
  </si>
  <si>
    <t>Nidoqueen</t>
  </si>
  <si>
    <t>Nidorina</t>
  </si>
  <si>
    <t>Nidoran‚ôÇ</t>
  </si>
  <si>
    <t>Nidoking</t>
  </si>
  <si>
    <t>Jolteon</t>
  </si>
  <si>
    <t>Flareon</t>
  </si>
  <si>
    <t>Porygon</t>
  </si>
  <si>
    <t>Omanyte</t>
  </si>
  <si>
    <t>Omastar</t>
  </si>
  <si>
    <t>Kabuto</t>
  </si>
  <si>
    <t>Kabutops</t>
  </si>
  <si>
    <t>Aerodactyl</t>
  </si>
  <si>
    <t>Snorlax</t>
  </si>
  <si>
    <t>Articuno</t>
  </si>
  <si>
    <t>Zapdos</t>
  </si>
  <si>
    <t>Moltres</t>
  </si>
  <si>
    <t>Dratini</t>
  </si>
  <si>
    <t>Dragonite</t>
  </si>
  <si>
    <t>Dragonair</t>
  </si>
  <si>
    <t>Mewtwo</t>
  </si>
  <si>
    <t>Mew</t>
  </si>
  <si>
    <t xml:space="preserve"> </t>
    <phoneticPr fontId="3" type="noConversion"/>
  </si>
  <si>
    <t>-</t>
    <phoneticPr fontId="3" type="noConversion"/>
  </si>
  <si>
    <t>CP Multiplier by Level</t>
  </si>
  <si>
    <t>Levels by Stardust</t>
  </si>
  <si>
    <t>Base Stats</t>
  </si>
  <si>
    <t>Attack</t>
  </si>
  <si>
    <t>Defense</t>
  </si>
  <si>
    <t>Stamina</t>
  </si>
  <si>
    <t>Evolution</t>
  </si>
  <si>
    <t>Bulbasaur</t>
  </si>
  <si>
    <t>Venusaur</t>
  </si>
  <si>
    <t>Ivysaur</t>
  </si>
  <si>
    <t>Charmander</t>
  </si>
  <si>
    <t>Charizard</t>
  </si>
  <si>
    <t>Charmeleon</t>
  </si>
  <si>
    <t>Squirtle</t>
  </si>
  <si>
    <t>Blastoise</t>
  </si>
  <si>
    <t>Wartortle</t>
  </si>
  <si>
    <t>Level</t>
    <phoneticPr fontId="3" type="noConversion"/>
  </si>
  <si>
    <t>Enter your pokemon type, it's level, the 3 IV stats of your pokemon, and number of candy it takes to level up your pokemon in the GREEN boxes.</t>
    <phoneticPr fontId="3" type="noConversion"/>
  </si>
  <si>
    <t>Tentacool</t>
  </si>
  <si>
    <t>Tentacruel</t>
  </si>
  <si>
    <t>Geodude</t>
  </si>
  <si>
    <t>Graveler</t>
  </si>
  <si>
    <t>Golem</t>
  </si>
  <si>
    <t>Ponyta</t>
  </si>
  <si>
    <t>Rapidash</t>
  </si>
  <si>
    <t>Slowpoke</t>
  </si>
  <si>
    <t>Slowbro</t>
  </si>
  <si>
    <t>Magnemite</t>
  </si>
  <si>
    <t>Magneton</t>
  </si>
  <si>
    <t>Farfetch'd</t>
  </si>
  <si>
    <t>Doduo</t>
  </si>
  <si>
    <t>Dodrio</t>
  </si>
  <si>
    <t>Seel</t>
  </si>
  <si>
    <t>Dewgong</t>
  </si>
  <si>
    <t>Grimer</t>
  </si>
  <si>
    <t>Muk</t>
  </si>
  <si>
    <t>Shellder</t>
  </si>
  <si>
    <t>Cloyster</t>
  </si>
  <si>
    <t>Gastly</t>
  </si>
  <si>
    <t>Haunter</t>
  </si>
  <si>
    <t>Gengar</t>
  </si>
  <si>
    <t>Onix</t>
  </si>
  <si>
    <t>Drowzee</t>
  </si>
  <si>
    <t>Hypno</t>
  </si>
  <si>
    <t>Krabby</t>
  </si>
  <si>
    <t>Kingler</t>
  </si>
  <si>
    <t>Voltorb</t>
  </si>
  <si>
    <t>Electrode</t>
  </si>
  <si>
    <t>Exeggcute</t>
  </si>
  <si>
    <t>Exeggutor</t>
  </si>
  <si>
    <t>Cubone</t>
  </si>
  <si>
    <t>Marowak</t>
  </si>
  <si>
    <t>Hitmonlee</t>
  </si>
  <si>
    <t>Hitmonchan</t>
  </si>
  <si>
    <t>Lickitung</t>
  </si>
  <si>
    <t>Koffing</t>
  </si>
  <si>
    <t>Weezing</t>
  </si>
  <si>
    <t>Rhyhorn</t>
  </si>
  <si>
    <t>This excel table is designed to help Pokemon Go players determine how much stardust and how much candy they would like to spend to level up their pokemon and compare that to how much change to the CP of pokemon.   The table will show that as the pokemon gets higher in level, it will cost more and more stardust to gain a level and it will produce less and less change in the CP.</t>
    <phoneticPr fontId="3" type="noConversion"/>
  </si>
  <si>
    <t>&lt;----</t>
    <phoneticPr fontId="3" type="noConversion"/>
  </si>
  <si>
    <t>candy/level</t>
    <phoneticPr fontId="3" type="noConversion"/>
  </si>
  <si>
    <t>credits go to /u/aggixx for the game data in his IV spreadsheet</t>
    <phoneticPr fontId="3" type="noConversion"/>
  </si>
  <si>
    <t>HP</t>
    <phoneticPr fontId="3" type="noConversion"/>
  </si>
  <si>
    <t>% max CP</t>
    <phoneticPr fontId="3" type="noConversion"/>
  </si>
  <si>
    <t>% max HP</t>
    <phoneticPr fontId="3" type="noConversion"/>
  </si>
  <si>
    <t>dust per CP</t>
    <phoneticPr fontId="3" type="noConversion"/>
  </si>
  <si>
    <t>candy</t>
    <phoneticPr fontId="3" type="noConversion"/>
  </si>
  <si>
    <t>CP</t>
    <phoneticPr fontId="3" type="noConversion"/>
  </si>
  <si>
    <t>Level</t>
    <phoneticPr fontId="3" type="noConversion"/>
  </si>
  <si>
    <t>Dust/Lvl</t>
    <phoneticPr fontId="3" type="noConversion"/>
  </si>
  <si>
    <t>Max CP=</t>
    <phoneticPr fontId="3" type="noConversion"/>
  </si>
  <si>
    <t>Max HP=</t>
    <phoneticPr fontId="3" type="noConversion"/>
  </si>
  <si>
    <t>tauros</t>
  </si>
  <si>
    <t>dust used</t>
  </si>
  <si>
    <t>Pokemon Go - Power Up Stat Sheet For Pokemon v1.1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</si>
</sst>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 x14ac:knownFonts="1">
    <font>
      <sz val="10"/>
      <name val="Verdana"/>
    </font>
    <font>
      <b/>
      <sz val="10"/>
      <name val="Verdana"/>
    </font>
    <font>
      <sz val="10"/>
      <name val="Verdana"/>
    </font>
    <font>
      <sz val="8"/>
      <name val="Verdana"/>
    </font>
    <font>
      <sz val="10"/>
      <color indexed="206"/>
      <name val="Verdana"/>
    </font>
    <font>
      <b/>
      <sz val="12"/>
      <name val="Verdana"/>
    </font>
    <font>
      <b/>
      <sz val="12"/>
      <name val="Arial"/>
    </font>
  </fonts>
  <fills count="3">
    <fill>
      <patternFill patternType="none"/>
    </fill>
    <fill>
      <patternFill patternType="gray125"/>
    </fill>
    <fill>
      <patternFill patternType="solid">
        <fgColor indexed="27"/>
        <bgColor indexed="64"/>
      </patternFill>
    </fill>
  </fills>
  <borders count="1">
    <border>
      <left/>
      <right/>
      <top/>
      <bottom/>
      <diagonal/>
    </border>
  </borders>
  <cellStyleXfs count="1">
    <xf numFmtId="0" fontId="0" fillId="0" borderId="0"/>
  </cellStyleXfs>
  <cellXfs count="19">
    <xf numFmtId="0" fontId="0" fillId="0" borderId="0" xfId="0"/>
    <xf numFmtId="164" fontId="0" fillId="0" borderId="0" xfId="0" applyNumberFormat="1"/>
    <xf numFmtId="0" fontId="0" fillId="0" borderId="0" xfId="0" applyAlignment="1">
      <alignment horizontal="center" vertical="center"/>
    </xf>
    <xf numFmtId="1" fontId="0" fillId="0" borderId="0" xfId="0" applyNumberFormat="1" applyAlignment="1">
      <alignment horizontal="center" vertical="center"/>
    </xf>
    <xf numFmtId="1" fontId="4" fillId="0" borderId="0" xfId="0" applyNumberFormat="1" applyFont="1" applyAlignment="1">
      <alignment horizontal="center" vertical="center"/>
    </xf>
    <xf numFmtId="164" fontId="0" fillId="0" borderId="0" xfId="0" applyNumberFormat="1" applyAlignment="1">
      <alignment horizontal="center" vertical="center"/>
    </xf>
    <xf numFmtId="1" fontId="0" fillId="0" borderId="0" xfId="0" applyNumberFormat="1" applyAlignment="1">
      <alignment horizontal="center" vertical="center"/>
    </xf>
    <xf numFmtId="0" fontId="6" fillId="0" borderId="0" xfId="0" applyFont="1" applyAlignment="1">
      <alignment horizontal="center" vertical="center"/>
    </xf>
    <xf numFmtId="165" fontId="0" fillId="0" borderId="0" xfId="0" applyNumberFormat="1" applyAlignment="1">
      <alignment horizontal="center"/>
    </xf>
    <xf numFmtId="0" fontId="5" fillId="0" borderId="0" xfId="0" applyFont="1" applyAlignment="1">
      <alignment horizontal="center"/>
    </xf>
    <xf numFmtId="0" fontId="2" fillId="2" borderId="0" xfId="0" applyFont="1" applyFill="1" applyAlignment="1">
      <alignment horizontal="center"/>
    </xf>
    <xf numFmtId="1" fontId="0" fillId="0" borderId="0" xfId="0" applyNumberFormat="1"/>
    <xf numFmtId="0" fontId="6" fillId="0" borderId="0" xfId="0" applyFont="1" applyAlignment="1">
      <alignment horizontal="left"/>
    </xf>
    <xf numFmtId="0" fontId="6" fillId="0" borderId="0" xfId="0" applyFont="1"/>
    <xf numFmtId="0" fontId="0" fillId="0" borderId="0" xfId="0" applyAlignment="1">
      <alignment horizontal="left" vertical="center" wrapText="1"/>
    </xf>
    <xf numFmtId="0" fontId="1" fillId="0" borderId="0" xfId="0" applyFont="1" applyAlignment="1">
      <alignment horizontal="left" vertical="top" wrapText="1"/>
    </xf>
    <xf numFmtId="165" fontId="0" fillId="0" borderId="0" xfId="0" applyNumberFormat="1" applyAlignment="1">
      <alignment horizontal="left" vertical="center" wrapText="1"/>
    </xf>
    <xf numFmtId="0" fontId="0" fillId="2" borderId="0" xfId="0" applyFont="1" applyFill="1" applyAlignment="1">
      <alignment horizontal="center"/>
    </xf>
    <xf numFmtId="3" fontId="0" fillId="0" borderId="0" xfId="0" applyNumberFormat="1" applyAlignment="1">
      <alignment horizontal="right"/>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tabSelected="1" zoomScale="150" zoomScaleNormal="150" zoomScalePageLayoutView="150" workbookViewId="0"/>
  </sheetViews>
  <sheetFormatPr baseColWidth="10" defaultRowHeight="13" x14ac:dyDescent="0"/>
  <cols>
    <col min="1" max="1" width="11.5703125" customWidth="1"/>
    <col min="2" max="3" width="7.85546875" customWidth="1"/>
    <col min="4" max="4" width="8" customWidth="1"/>
    <col min="5" max="6" width="10" customWidth="1"/>
    <col min="7" max="8" width="10.7109375" customWidth="1"/>
    <col min="9" max="9" width="9.28515625" customWidth="1"/>
    <col min="10" max="10" width="9.5703125" customWidth="1"/>
  </cols>
  <sheetData>
    <row r="1" spans="1:10">
      <c r="A1" t="s">
        <v>186</v>
      </c>
    </row>
    <row r="2" spans="1:10">
      <c r="A2" t="s">
        <v>43</v>
      </c>
    </row>
    <row r="4" spans="1:10" ht="25" customHeight="1">
      <c r="A4" s="14" t="s">
        <v>170</v>
      </c>
      <c r="B4" s="14"/>
      <c r="C4" s="14"/>
      <c r="D4" s="14"/>
      <c r="E4" s="14"/>
      <c r="F4" s="14"/>
      <c r="G4" s="14"/>
      <c r="H4" s="14"/>
      <c r="I4" s="14"/>
      <c r="J4" s="14"/>
    </row>
    <row r="5" spans="1:10" ht="25" customHeight="1">
      <c r="A5" s="14"/>
      <c r="B5" s="14"/>
      <c r="C5" s="14"/>
      <c r="D5" s="14"/>
      <c r="E5" s="14"/>
      <c r="F5" s="14"/>
      <c r="G5" s="14"/>
      <c r="H5" s="14"/>
      <c r="I5" s="14"/>
      <c r="J5" s="14"/>
    </row>
    <row r="6" spans="1:10" ht="25" customHeight="1">
      <c r="A6" s="14"/>
      <c r="B6" s="14"/>
      <c r="C6" s="14"/>
      <c r="D6" s="14"/>
      <c r="E6" s="14"/>
      <c r="F6" s="14"/>
      <c r="G6" s="14"/>
      <c r="H6" s="14"/>
      <c r="I6" s="14"/>
      <c r="J6" s="14"/>
    </row>
    <row r="8" spans="1:10" ht="15">
      <c r="A8" s="12" t="s">
        <v>38</v>
      </c>
      <c r="B8" s="17" t="s">
        <v>184</v>
      </c>
      <c r="C8" t="s">
        <v>171</v>
      </c>
      <c r="D8" s="15" t="s">
        <v>129</v>
      </c>
      <c r="E8" s="15"/>
      <c r="F8" s="15"/>
      <c r="G8" s="15"/>
      <c r="H8" s="15"/>
      <c r="I8" s="15"/>
      <c r="J8" s="15"/>
    </row>
    <row r="9" spans="1:10" ht="15">
      <c r="A9" s="12" t="s">
        <v>128</v>
      </c>
      <c r="B9" s="10">
        <v>15</v>
      </c>
      <c r="D9" s="15"/>
      <c r="E9" s="15"/>
      <c r="F9" s="15"/>
      <c r="G9" s="15"/>
      <c r="H9" s="15"/>
      <c r="I9" s="15"/>
      <c r="J9" s="15"/>
    </row>
    <row r="10" spans="1:10" ht="15">
      <c r="A10" s="12" t="s">
        <v>39</v>
      </c>
      <c r="B10" s="10">
        <v>15</v>
      </c>
      <c r="D10" s="15"/>
      <c r="E10" s="15"/>
      <c r="F10" s="15"/>
      <c r="G10" s="15"/>
      <c r="H10" s="15"/>
      <c r="I10" s="15"/>
      <c r="J10" s="15"/>
    </row>
    <row r="11" spans="1:10" ht="15">
      <c r="A11" s="12" t="s">
        <v>40</v>
      </c>
      <c r="B11" s="10">
        <v>12</v>
      </c>
    </row>
    <row r="12" spans="1:10" ht="15">
      <c r="A12" s="12" t="s">
        <v>41</v>
      </c>
      <c r="B12" s="10">
        <v>3</v>
      </c>
      <c r="D12" s="13" t="s">
        <v>42</v>
      </c>
      <c r="F12" s="1">
        <f>(B10+B11+B12)/45</f>
        <v>0.66666666666666663</v>
      </c>
    </row>
    <row r="13" spans="1:10" ht="15">
      <c r="A13" s="12" t="s">
        <v>172</v>
      </c>
      <c r="B13" s="10">
        <v>2</v>
      </c>
      <c r="F13" s="1"/>
    </row>
    <row r="15" spans="1:10">
      <c r="A15" t="s">
        <v>110</v>
      </c>
      <c r="C15" t="s">
        <v>182</v>
      </c>
      <c r="D15" s="11">
        <f>(VLOOKUP($B$8,data!$E$3:$H$153,2,FALSE)+$B$10)*(VLOOKUP($B$8,data!$E$3:$H$153,3,FALSE)+$B$11)^0.5*(VLOOKUP($B$8,data!$E$3:$H$153,4,FALSE)+$B$12)^0.5*(VLOOKUP(40.5,data!$A$2:$B$82,2,FALSE))^2/10</f>
        <v>1775.5594415910932</v>
      </c>
      <c r="E15" t="s">
        <v>183</v>
      </c>
      <c r="F15" s="11">
        <f>(VLOOKUP($B$8,data!$E$3:$H$153,4,FALSE)+$B$12)*(VLOOKUP(40.5,data!$A$2:$B$82,2,FALSE))</f>
        <v>121.34680920000001</v>
      </c>
    </row>
    <row r="17" spans="1:10" ht="16">
      <c r="A17" s="9" t="s">
        <v>180</v>
      </c>
      <c r="B17" s="7" t="s">
        <v>179</v>
      </c>
      <c r="C17" s="7" t="s">
        <v>174</v>
      </c>
      <c r="D17" s="7" t="s">
        <v>181</v>
      </c>
      <c r="E17" s="7" t="s">
        <v>175</v>
      </c>
      <c r="F17" s="7" t="s">
        <v>176</v>
      </c>
      <c r="G17" s="7" t="s">
        <v>177</v>
      </c>
      <c r="H17" s="7" t="s">
        <v>68</v>
      </c>
      <c r="I17" s="7" t="s">
        <v>178</v>
      </c>
      <c r="J17" s="7" t="s">
        <v>185</v>
      </c>
    </row>
    <row r="18" spans="1:10">
      <c r="A18" s="8">
        <f>B9</f>
        <v>15</v>
      </c>
      <c r="B18" s="3">
        <f>(VLOOKUP($B$8,data!$E$3:$H$153,2,FALSE)+$B$10)*(VLOOKUP($B$8,data!$E$3:$H$153,3,FALSE)+$B$11)^0.5*(VLOOKUP($B$8,data!$E$3:$H$153,4,FALSE)+$B$12)^0.5*(VLOOKUP($A18,data!$A$2:$B$82,2,FALSE))^2/10</f>
        <v>755.62119564378077</v>
      </c>
      <c r="C18" s="4">
        <f>(VLOOKUP($B$8,data!$E$3:$H$153,4,FALSE)+$B$12)*(VLOOKUP($A18,data!$A$2:$B$82,2,FALSE))</f>
        <v>79.161282</v>
      </c>
      <c r="D18" s="2">
        <f>VLOOKUP(A18,data!$J$2:$K$21,2)</f>
        <v>1900</v>
      </c>
      <c r="E18" s="5">
        <f>B18/$D$15</f>
        <v>0.42556795224307586</v>
      </c>
      <c r="F18" s="5">
        <f t="shared" ref="F18:F59" si="0">C18/$F$15</f>
        <v>0.65235569457396159</v>
      </c>
      <c r="G18" s="2" t="s">
        <v>111</v>
      </c>
      <c r="H18" s="2" t="s">
        <v>111</v>
      </c>
      <c r="I18" s="2">
        <v>0</v>
      </c>
      <c r="J18" s="18">
        <v>0</v>
      </c>
    </row>
    <row r="19" spans="1:10">
      <c r="A19" s="8">
        <f>A18+0.5</f>
        <v>15.5</v>
      </c>
      <c r="B19" s="3">
        <f>(VLOOKUP($B$8,data!$E$3:$H$153,2,FALSE)+$B$10)*(VLOOKUP($B$8,data!$E$3:$H$153,3,FALSE)+$B$11)^0.5*(VLOOKUP($B$8,data!$E$3:$H$153,4,FALSE)+$B$12)^0.5*(VLOOKUP($A19,data!$A$2:$B$82,2,FALSE))^2/10</f>
        <v>780.79655465497115</v>
      </c>
      <c r="C19" s="4">
        <f>(VLOOKUP($B$8,data!$E$3:$H$153,4,FALSE)+$B$12)*(VLOOKUP($A19,data!$A$2:$B$82,2,FALSE))</f>
        <v>80.469202499999994</v>
      </c>
      <c r="D19" s="2">
        <f>VLOOKUP(A19,data!$J$2:$K$21,2)</f>
        <v>1900</v>
      </c>
      <c r="E19" s="5">
        <f t="shared" ref="E19:E59" si="1">B19/$D$15</f>
        <v>0.43974678423342056</v>
      </c>
      <c r="F19" s="5">
        <f t="shared" si="0"/>
        <v>0.66313406203679548</v>
      </c>
      <c r="G19" s="6">
        <f>IF(D18/(B19-B18)&gt;1000,"1000+",D18/(B19-B18))</f>
        <v>75.47062185510265</v>
      </c>
      <c r="H19" s="6">
        <f>$B19-$B18</f>
        <v>25.17535901119038</v>
      </c>
      <c r="I19" s="2">
        <f>I18+$B$13</f>
        <v>2</v>
      </c>
      <c r="J19" s="18">
        <f>J18+D18</f>
        <v>1900</v>
      </c>
    </row>
    <row r="20" spans="1:10">
      <c r="A20" s="8">
        <f t="shared" ref="A20:A67" si="2">A19+0.5</f>
        <v>16</v>
      </c>
      <c r="B20" s="3">
        <f>(VLOOKUP($B$8,data!$E$3:$H$153,2,FALSE)+$B$10)*(VLOOKUP($B$8,data!$E$3:$H$153,3,FALSE)+$B$11)^0.5*(VLOOKUP($B$8,data!$E$3:$H$153,4,FALSE)+$B$12)^0.5*(VLOOKUP($A20,data!$A$2:$B$82,2,FALSE))^2/10</f>
        <v>805.97203377673225</v>
      </c>
      <c r="C20" s="4">
        <f>(VLOOKUP($B$8,data!$E$3:$H$153,4,FALSE)+$B$12)*(VLOOKUP($A20,data!$A$2:$B$82,2,FALSE))</f>
        <v>81.756207899999993</v>
      </c>
      <c r="D20" s="2">
        <f>VLOOKUP(A20,data!$J$2:$K$21,2)</f>
        <v>1900</v>
      </c>
      <c r="E20" s="5">
        <f t="shared" si="1"/>
        <v>0.45392568387037169</v>
      </c>
      <c r="F20" s="5">
        <f t="shared" si="0"/>
        <v>0.67374007144474624</v>
      </c>
      <c r="G20" s="6">
        <f>IF(D19/(B20-B19)&gt;1000,"1000+",D19/(B20-B19))</f>
        <v>75.470261789682652</v>
      </c>
      <c r="H20" s="6">
        <f t="shared" ref="H20:H75" si="3">$B20-$B19</f>
        <v>25.1754791217611</v>
      </c>
      <c r="I20" s="2">
        <f t="shared" ref="I20:I75" si="4">I19+$B$13</f>
        <v>4</v>
      </c>
      <c r="J20" s="18">
        <f t="shared" ref="J20:J75" si="5">J19+D19</f>
        <v>3800</v>
      </c>
    </row>
    <row r="21" spans="1:10">
      <c r="A21" s="8">
        <f t="shared" si="2"/>
        <v>16.5</v>
      </c>
      <c r="B21" s="3">
        <f>(VLOOKUP($B$8,data!$E$3:$H$153,2,FALSE)+$B$10)*(VLOOKUP($B$8,data!$E$3:$H$153,3,FALSE)+$B$11)^0.5*(VLOOKUP($B$8,data!$E$3:$H$153,4,FALSE)+$B$12)^0.5*(VLOOKUP($A21,data!$A$2:$B$82,2,FALSE))^2/10</f>
        <v>831.14776380891942</v>
      </c>
      <c r="C21" s="4">
        <f>(VLOOKUP($B$8,data!$E$3:$H$153,4,FALSE)+$B$12)*(VLOOKUP($A21,data!$A$2:$B$82,2,FALSE))</f>
        <v>83.023277399999998</v>
      </c>
      <c r="D21" s="2">
        <f>VLOOKUP(A21,data!$J$2:$K$21,2)</f>
        <v>1900</v>
      </c>
      <c r="E21" s="5">
        <f t="shared" si="1"/>
        <v>0.46810472482077037</v>
      </c>
      <c r="F21" s="5">
        <f t="shared" si="0"/>
        <v>0.68418179223125375</v>
      </c>
      <c r="G21" s="6">
        <f t="shared" ref="G21:G67" si="6">IF(D20/(B21-B20)&gt;1000,"1000+",D20/(B21-B20))</f>
        <v>75.469509625772503</v>
      </c>
      <c r="H21" s="6">
        <f t="shared" si="3"/>
        <v>25.175730032187175</v>
      </c>
      <c r="I21" s="2">
        <f t="shared" si="4"/>
        <v>6</v>
      </c>
      <c r="J21" s="18">
        <f t="shared" si="5"/>
        <v>5700</v>
      </c>
    </row>
    <row r="22" spans="1:10">
      <c r="A22" s="8">
        <f t="shared" si="2"/>
        <v>17</v>
      </c>
      <c r="B22" s="3">
        <f>(VLOOKUP($B$8,data!$E$3:$H$153,2,FALSE)+$B$10)*(VLOOKUP($B$8,data!$E$3:$H$153,3,FALSE)+$B$11)^0.5*(VLOOKUP($B$8,data!$E$3:$H$153,4,FALSE)+$B$12)^0.5*(VLOOKUP($A22,data!$A$2:$B$82,2,FALSE))^2/10</f>
        <v>856.32319299583958</v>
      </c>
      <c r="C22" s="4">
        <f>(VLOOKUP($B$8,data!$E$3:$H$153,4,FALSE)+$B$12)*(VLOOKUP($A22,data!$A$2:$B$82,2,FALSE))</f>
        <v>84.271283100000005</v>
      </c>
      <c r="D22" s="2">
        <f>VLOOKUP(A22,data!$J$2:$K$21,2)</f>
        <v>2200</v>
      </c>
      <c r="E22" s="5">
        <f t="shared" si="1"/>
        <v>0.48228359633428064</v>
      </c>
      <c r="F22" s="5">
        <f t="shared" si="0"/>
        <v>0.69446641123547559</v>
      </c>
      <c r="G22" s="6">
        <f t="shared" si="6"/>
        <v>75.470411483079758</v>
      </c>
      <c r="H22" s="6">
        <f t="shared" si="3"/>
        <v>25.175429186920155</v>
      </c>
      <c r="I22" s="2">
        <f t="shared" si="4"/>
        <v>8</v>
      </c>
      <c r="J22" s="18">
        <f t="shared" si="5"/>
        <v>7600</v>
      </c>
    </row>
    <row r="23" spans="1:10">
      <c r="A23" s="8">
        <f t="shared" si="2"/>
        <v>17.5</v>
      </c>
      <c r="B23" s="3">
        <f>(VLOOKUP($B$8,data!$E$3:$H$153,2,FALSE)+$B$10)*(VLOOKUP($B$8,data!$E$3:$H$153,3,FALSE)+$B$11)^0.5*(VLOOKUP($B$8,data!$E$3:$H$153,4,FALSE)+$B$12)^0.5*(VLOOKUP($A23,data!$A$2:$B$82,2,FALSE))^2/10</f>
        <v>881.49877514769446</v>
      </c>
      <c r="C23" s="4">
        <f>(VLOOKUP($B$8,data!$E$3:$H$153,4,FALSE)+$B$12)*(VLOOKUP($A23,data!$A$2:$B$82,2,FALSE))</f>
        <v>85.501081799999994</v>
      </c>
      <c r="D23" s="2">
        <f>VLOOKUP(A23,data!$J$2:$K$21,2)</f>
        <v>2200</v>
      </c>
      <c r="E23" s="5">
        <f t="shared" si="1"/>
        <v>0.49646255399806621</v>
      </c>
      <c r="F23" s="5">
        <f t="shared" si="0"/>
        <v>0.70460098921167169</v>
      </c>
      <c r="G23" s="6">
        <f t="shared" si="6"/>
        <v>87.386261288019853</v>
      </c>
      <c r="H23" s="6">
        <f t="shared" si="3"/>
        <v>25.175582151854883</v>
      </c>
      <c r="I23" s="2">
        <f t="shared" si="4"/>
        <v>10</v>
      </c>
      <c r="J23" s="18">
        <f t="shared" si="5"/>
        <v>9800</v>
      </c>
    </row>
    <row r="24" spans="1:10">
      <c r="A24" s="8">
        <f t="shared" si="2"/>
        <v>18</v>
      </c>
      <c r="B24" s="3">
        <f>(VLOOKUP($B$8,data!$E$3:$H$153,2,FALSE)+$B$10)*(VLOOKUP($B$8,data!$E$3:$H$153,3,FALSE)+$B$11)^0.5*(VLOOKUP($B$8,data!$E$3:$H$153,4,FALSE)+$B$12)^0.5*(VLOOKUP($A24,data!$A$2:$B$82,2,FALSE))^2/10</f>
        <v>906.67430832839932</v>
      </c>
      <c r="C24" s="4">
        <f>(VLOOKUP($B$8,data!$E$3:$H$153,4,FALSE)+$B$12)*(VLOOKUP($A24,data!$A$2:$B$82,2,FALSE))</f>
        <v>86.713438500000009</v>
      </c>
      <c r="D24" s="2">
        <f>VLOOKUP(A24,data!$J$2:$K$21,2)</f>
        <v>2200</v>
      </c>
      <c r="E24" s="5">
        <f t="shared" si="1"/>
        <v>0.51064148408116439</v>
      </c>
      <c r="F24" s="5">
        <f t="shared" si="0"/>
        <v>0.71459183040471741</v>
      </c>
      <c r="G24" s="6">
        <f t="shared" si="6"/>
        <v>87.386431270743984</v>
      </c>
      <c r="H24" s="6">
        <f t="shared" si="3"/>
        <v>25.175533180704861</v>
      </c>
      <c r="I24" s="2">
        <f t="shared" si="4"/>
        <v>12</v>
      </c>
      <c r="J24" s="18">
        <f t="shared" si="5"/>
        <v>12000</v>
      </c>
    </row>
    <row r="25" spans="1:10">
      <c r="A25" s="8">
        <f t="shared" si="2"/>
        <v>18.5</v>
      </c>
      <c r="B25" s="3">
        <f>(VLOOKUP($B$8,data!$E$3:$H$153,2,FALSE)+$B$10)*(VLOOKUP($B$8,data!$E$3:$H$153,3,FALSE)+$B$11)^0.5*(VLOOKUP($B$8,data!$E$3:$H$153,4,FALSE)+$B$12)^0.5*(VLOOKUP($A25,data!$A$2:$B$82,2,FALSE))^2/10</f>
        <v>931.85006321494438</v>
      </c>
      <c r="C25" s="4">
        <f>(VLOOKUP($B$8,data!$E$3:$H$153,4,FALSE)+$B$12)*(VLOOKUP($A25,data!$A$2:$B$82,2,FALSE))</f>
        <v>87.909087600000007</v>
      </c>
      <c r="D25" s="2">
        <f>VLOOKUP(A25,data!$J$2:$K$21,2)</f>
        <v>2200</v>
      </c>
      <c r="E25" s="5">
        <f t="shared" si="1"/>
        <v>0.52482053902960635</v>
      </c>
      <c r="F25" s="5">
        <f t="shared" si="0"/>
        <v>0.72444498688969239</v>
      </c>
      <c r="G25" s="6">
        <f t="shared" si="6"/>
        <v>87.385661717566549</v>
      </c>
      <c r="H25" s="6">
        <f t="shared" si="3"/>
        <v>25.175754886545064</v>
      </c>
      <c r="I25" s="2">
        <f t="shared" si="4"/>
        <v>14</v>
      </c>
      <c r="J25" s="18">
        <f t="shared" si="5"/>
        <v>14200</v>
      </c>
    </row>
    <row r="26" spans="1:10">
      <c r="A26" s="8">
        <f t="shared" si="2"/>
        <v>19</v>
      </c>
      <c r="B26" s="3">
        <f>(VLOOKUP($B$8,data!$E$3:$H$153,2,FALSE)+$B$10)*(VLOOKUP($B$8,data!$E$3:$H$153,3,FALSE)+$B$11)^0.5*(VLOOKUP($B$8,data!$E$3:$H$153,4,FALSE)+$B$12)^0.5*(VLOOKUP($A26,data!$A$2:$B$82,2,FALSE))^2/10</f>
        <v>957.02539322684333</v>
      </c>
      <c r="C26" s="4">
        <f>(VLOOKUP($B$8,data!$E$3:$H$153,4,FALSE)+$B$12)*(VLOOKUP($A26,data!$A$2:$B$82,2,FALSE))</f>
        <v>89.088671700000006</v>
      </c>
      <c r="D26" s="2">
        <f>VLOOKUP(A26,data!$J$2:$K$21,2)</f>
        <v>2500</v>
      </c>
      <c r="E26" s="5">
        <f t="shared" si="1"/>
        <v>0.53899935468746973</v>
      </c>
      <c r="F26" s="5">
        <f t="shared" si="0"/>
        <v>0.7341657542322918</v>
      </c>
      <c r="G26" s="6">
        <f t="shared" si="6"/>
        <v>87.387136492756397</v>
      </c>
      <c r="H26" s="6">
        <f t="shared" si="3"/>
        <v>25.17533001189895</v>
      </c>
      <c r="I26" s="2">
        <f t="shared" si="4"/>
        <v>16</v>
      </c>
      <c r="J26" s="18">
        <f t="shared" si="5"/>
        <v>16400</v>
      </c>
    </row>
    <row r="27" spans="1:10">
      <c r="A27" s="8">
        <f t="shared" si="2"/>
        <v>19.5</v>
      </c>
      <c r="B27" s="3">
        <f>(VLOOKUP($B$8,data!$E$3:$H$153,2,FALSE)+$B$10)*(VLOOKUP($B$8,data!$E$3:$H$153,3,FALSE)+$B$11)^0.5*(VLOOKUP($B$8,data!$E$3:$H$153,4,FALSE)+$B$12)^0.5*(VLOOKUP($A27,data!$A$2:$B$82,2,FALSE))^2/10</f>
        <v>982.20090779850602</v>
      </c>
      <c r="C27" s="4">
        <f>(VLOOKUP($B$8,data!$E$3:$H$153,4,FALSE)+$B$12)*(VLOOKUP($A27,data!$A$2:$B$82,2,FALSE))</f>
        <v>90.252848700000001</v>
      </c>
      <c r="D27" s="2">
        <f>VLOOKUP(A27,data!$J$2:$K$21,2)</f>
        <v>2500</v>
      </c>
      <c r="E27" s="5">
        <f t="shared" si="1"/>
        <v>0.55317827428990374</v>
      </c>
      <c r="F27" s="5">
        <f t="shared" si="0"/>
        <v>0.74375955408310801</v>
      </c>
      <c r="G27" s="6">
        <f t="shared" si="6"/>
        <v>99.302836209511895</v>
      </c>
      <c r="H27" s="6">
        <f t="shared" si="3"/>
        <v>25.175514571662688</v>
      </c>
      <c r="I27" s="2">
        <f t="shared" si="4"/>
        <v>18</v>
      </c>
      <c r="J27" s="18">
        <f t="shared" si="5"/>
        <v>18900</v>
      </c>
    </row>
    <row r="28" spans="1:10">
      <c r="A28" s="8">
        <f t="shared" si="2"/>
        <v>20</v>
      </c>
      <c r="B28" s="3">
        <f>(VLOOKUP($B$8,data!$E$3:$H$153,2,FALSE)+$B$10)*(VLOOKUP($B$8,data!$E$3:$H$153,3,FALSE)+$B$11)^0.5*(VLOOKUP($B$8,data!$E$3:$H$153,4,FALSE)+$B$12)^0.5*(VLOOKUP($A28,data!$A$2:$B$82,2,FALSE))^2/10</f>
        <v>1007.3764456640092</v>
      </c>
      <c r="C28" s="4">
        <f>(VLOOKUP($B$8,data!$E$3:$H$153,4,FALSE)+$B$12)*(VLOOKUP($A28,data!$A$2:$B$82,2,FALSE))</f>
        <v>91.402200000000008</v>
      </c>
      <c r="D28" s="2">
        <f>VLOOKUP(A28,data!$J$2:$K$21,2)</f>
        <v>2500</v>
      </c>
      <c r="E28" s="5">
        <f t="shared" si="1"/>
        <v>0.56735720701149328</v>
      </c>
      <c r="F28" s="5">
        <f t="shared" si="0"/>
        <v>0.75323117766824643</v>
      </c>
      <c r="G28" s="6">
        <f t="shared" si="6"/>
        <v>99.30274432887596</v>
      </c>
      <c r="H28" s="6">
        <f t="shared" si="3"/>
        <v>25.175537865503202</v>
      </c>
      <c r="I28" s="2">
        <f t="shared" si="4"/>
        <v>20</v>
      </c>
      <c r="J28" s="18">
        <f t="shared" si="5"/>
        <v>21400</v>
      </c>
    </row>
    <row r="29" spans="1:10">
      <c r="A29" s="8">
        <f t="shared" si="2"/>
        <v>20.5</v>
      </c>
      <c r="B29" s="3">
        <f>(VLOOKUP($B$8,data!$E$3:$H$153,2,FALSE)+$B$10)*(VLOOKUP($B$8,data!$E$3:$H$153,3,FALSE)+$B$11)^0.5*(VLOOKUP($B$8,data!$E$3:$H$153,4,FALSE)+$B$12)^0.5*(VLOOKUP($A29,data!$A$2:$B$82,2,FALSE))^2/10</f>
        <v>1032.55197054477</v>
      </c>
      <c r="C29" s="4">
        <f>(VLOOKUP($B$8,data!$E$3:$H$153,4,FALSE)+$B$12)*(VLOOKUP($A29,data!$A$2:$B$82,2,FALSE))</f>
        <v>92.537276399999996</v>
      </c>
      <c r="D29" s="2">
        <f>VLOOKUP(A29,data!$J$2:$K$21,2)</f>
        <v>2500</v>
      </c>
      <c r="E29" s="5">
        <f t="shared" si="1"/>
        <v>0.58153613242003988</v>
      </c>
      <c r="F29" s="5">
        <f t="shared" si="0"/>
        <v>0.76258516404401666</v>
      </c>
      <c r="G29" s="6">
        <f t="shared" si="6"/>
        <v>99.302795546102232</v>
      </c>
      <c r="H29" s="6">
        <f t="shared" si="3"/>
        <v>25.175524880760804</v>
      </c>
      <c r="I29" s="2">
        <f t="shared" si="4"/>
        <v>22</v>
      </c>
      <c r="J29" s="18">
        <f t="shared" si="5"/>
        <v>23900</v>
      </c>
    </row>
    <row r="30" spans="1:10">
      <c r="A30" s="8">
        <f t="shared" si="2"/>
        <v>21</v>
      </c>
      <c r="B30" s="3">
        <f>(VLOOKUP($B$8,data!$E$3:$H$153,2,FALSE)+$B$10)*(VLOOKUP($B$8,data!$E$3:$H$153,3,FALSE)+$B$11)^0.5*(VLOOKUP($B$8,data!$E$3:$H$153,4,FALSE)+$B$12)^0.5*(VLOOKUP($A30,data!$A$2:$B$82,2,FALSE))^2/10</f>
        <v>1057.7606852549795</v>
      </c>
      <c r="C30" s="4">
        <f>(VLOOKUP($B$8,data!$E$3:$H$153,4,FALSE)+$B$12)*(VLOOKUP($A30,data!$A$2:$B$82,2,FALSE))</f>
        <v>93.660066900000004</v>
      </c>
      <c r="D30" s="2">
        <f>VLOOKUP(A30,data!$J$2:$K$21,2)</f>
        <v>3000</v>
      </c>
      <c r="E30" s="5">
        <f t="shared" si="1"/>
        <v>0.59573375043254628</v>
      </c>
      <c r="F30" s="5">
        <f t="shared" si="0"/>
        <v>0.77183790424709409</v>
      </c>
      <c r="G30" s="6">
        <f t="shared" si="6"/>
        <v>99.172053345008592</v>
      </c>
      <c r="H30" s="6">
        <f t="shared" si="3"/>
        <v>25.208714710209506</v>
      </c>
      <c r="I30" s="2">
        <f t="shared" si="4"/>
        <v>24</v>
      </c>
      <c r="J30" s="18">
        <f t="shared" si="5"/>
        <v>26400</v>
      </c>
    </row>
    <row r="31" spans="1:10">
      <c r="A31" s="8">
        <f t="shared" si="2"/>
        <v>21.5</v>
      </c>
      <c r="B31" s="3">
        <f>(VLOOKUP($B$8,data!$E$3:$H$153,2,FALSE)+$B$10)*(VLOOKUP($B$8,data!$E$3:$H$153,3,FALSE)+$B$11)^0.5*(VLOOKUP($B$8,data!$E$3:$H$153,4,FALSE)+$B$12)^0.5*(VLOOKUP($A31,data!$A$2:$B$82,2,FALSE))^2/10</f>
        <v>1082.952746287599</v>
      </c>
      <c r="C31" s="4">
        <f>(VLOOKUP($B$8,data!$E$3:$H$153,4,FALSE)+$B$12)*(VLOOKUP($A31,data!$A$2:$B$82,2,FALSE))</f>
        <v>94.768827299999998</v>
      </c>
      <c r="D31" s="2">
        <f>VLOOKUP(A31,data!$J$2:$K$21,2)</f>
        <v>3000</v>
      </c>
      <c r="E31" s="5">
        <f t="shared" si="1"/>
        <v>0.60992198904766393</v>
      </c>
      <c r="F31" s="5">
        <f t="shared" si="0"/>
        <v>0.78097502459916346</v>
      </c>
      <c r="G31" s="6">
        <f t="shared" si="6"/>
        <v>119.08513543673574</v>
      </c>
      <c r="H31" s="6">
        <f t="shared" si="3"/>
        <v>25.192061032619449</v>
      </c>
      <c r="I31" s="2">
        <f t="shared" si="4"/>
        <v>26</v>
      </c>
      <c r="J31" s="18">
        <f t="shared" si="5"/>
        <v>29400</v>
      </c>
    </row>
    <row r="32" spans="1:10">
      <c r="A32" s="8">
        <f t="shared" si="2"/>
        <v>22</v>
      </c>
      <c r="B32" s="3">
        <f>(VLOOKUP($B$8,data!$E$3:$H$153,2,FALSE)+$B$10)*(VLOOKUP($B$8,data!$E$3:$H$153,3,FALSE)+$B$11)^0.5*(VLOOKUP($B$8,data!$E$3:$H$153,4,FALSE)+$B$12)^0.5*(VLOOKUP($A32,data!$A$2:$B$82,2,FALSE))^2/10</f>
        <v>1108.1448427506998</v>
      </c>
      <c r="C32" s="4">
        <f>(VLOOKUP($B$8,data!$E$3:$H$153,4,FALSE)+$B$12)*(VLOOKUP($A32,data!$A$2:$B$82,2,FALSE))</f>
        <v>95.864766300000014</v>
      </c>
      <c r="D32" s="2">
        <f>VLOOKUP(A32,data!$J$2:$K$21,2)</f>
        <v>3000</v>
      </c>
      <c r="E32" s="5">
        <f t="shared" si="1"/>
        <v>0.62411024761732692</v>
      </c>
      <c r="F32" s="5">
        <f t="shared" si="0"/>
        <v>0.79000648580712751</v>
      </c>
      <c r="G32" s="6">
        <f t="shared" si="6"/>
        <v>119.0849679539032</v>
      </c>
      <c r="H32" s="6">
        <f t="shared" si="3"/>
        <v>25.192096463100825</v>
      </c>
      <c r="I32" s="2">
        <f t="shared" si="4"/>
        <v>28</v>
      </c>
      <c r="J32" s="18">
        <f t="shared" si="5"/>
        <v>32400</v>
      </c>
    </row>
    <row r="33" spans="1:10">
      <c r="A33" s="8">
        <f t="shared" si="2"/>
        <v>22.5</v>
      </c>
      <c r="B33" s="3">
        <f>(VLOOKUP($B$8,data!$E$3:$H$153,2,FALSE)+$B$10)*(VLOOKUP($B$8,data!$E$3:$H$153,3,FALSE)+$B$11)^0.5*(VLOOKUP($B$8,data!$E$3:$H$153,4,FALSE)+$B$12)^0.5*(VLOOKUP($A33,data!$A$2:$B$82,2,FALSE))^2/10</f>
        <v>1133.3371823949437</v>
      </c>
      <c r="C33" s="4">
        <f>(VLOOKUP($B$8,data!$E$3:$H$153,4,FALSE)+$B$12)*(VLOOKUP($A33,data!$A$2:$B$82,2,FALSE))</f>
        <v>96.948327599999999</v>
      </c>
      <c r="D33" s="2">
        <f>VLOOKUP(A33,data!$J$2:$K$21,2)</f>
        <v>3000</v>
      </c>
      <c r="E33" s="5">
        <f t="shared" si="1"/>
        <v>0.6382986431472838</v>
      </c>
      <c r="F33" s="5">
        <f t="shared" si="0"/>
        <v>0.79893594433301329</v>
      </c>
      <c r="G33" s="6">
        <f t="shared" si="6"/>
        <v>119.08381842912533</v>
      </c>
      <c r="H33" s="6">
        <f t="shared" si="3"/>
        <v>25.19233964424393</v>
      </c>
      <c r="I33" s="2">
        <f t="shared" si="4"/>
        <v>30</v>
      </c>
      <c r="J33" s="18">
        <f t="shared" si="5"/>
        <v>35400</v>
      </c>
    </row>
    <row r="34" spans="1:10">
      <c r="A34" s="8">
        <f t="shared" si="2"/>
        <v>23</v>
      </c>
      <c r="B34" s="3">
        <f>(VLOOKUP($B$8,data!$E$3:$H$153,2,FALSE)+$B$10)*(VLOOKUP($B$8,data!$E$3:$H$153,3,FALSE)+$B$11)^0.5*(VLOOKUP($B$8,data!$E$3:$H$153,4,FALSE)+$B$12)^0.5*(VLOOKUP($A34,data!$A$2:$B$82,2,FALSE))^2/10</f>
        <v>1158.5294652754976</v>
      </c>
      <c r="C34" s="4">
        <f>(VLOOKUP($B$8,data!$E$3:$H$153,4,FALSE)+$B$12)*(VLOOKUP($A34,data!$A$2:$B$82,2,FALSE))</f>
        <v>98.019908999999998</v>
      </c>
      <c r="D34" s="2">
        <f>VLOOKUP(A34,data!$J$2:$K$21,2)</f>
        <v>3500</v>
      </c>
      <c r="E34" s="5">
        <f t="shared" si="1"/>
        <v>0.65248700670777315</v>
      </c>
      <c r="F34" s="5">
        <f t="shared" si="0"/>
        <v>0.80776667838415639</v>
      </c>
      <c r="G34" s="6">
        <f t="shared" si="6"/>
        <v>119.08408675085671</v>
      </c>
      <c r="H34" s="6">
        <f t="shared" si="3"/>
        <v>25.192282880553876</v>
      </c>
      <c r="I34" s="2">
        <f t="shared" si="4"/>
        <v>32</v>
      </c>
      <c r="J34" s="18">
        <f t="shared" si="5"/>
        <v>38400</v>
      </c>
    </row>
    <row r="35" spans="1:10">
      <c r="A35" s="8">
        <f t="shared" si="2"/>
        <v>23.5</v>
      </c>
      <c r="B35" s="3">
        <f>(VLOOKUP($B$8,data!$E$3:$H$153,2,FALSE)+$B$10)*(VLOOKUP($B$8,data!$E$3:$H$153,3,FALSE)+$B$11)^0.5*(VLOOKUP($B$8,data!$E$3:$H$153,4,FALSE)+$B$12)^0.5*(VLOOKUP($A35,data!$A$2:$B$82,2,FALSE))^2/10</f>
        <v>1183.7215432398948</v>
      </c>
      <c r="C35" s="4">
        <f>(VLOOKUP($B$8,data!$E$3:$H$153,4,FALSE)+$B$12)*(VLOOKUP($A35,data!$A$2:$B$82,2,FALSE))</f>
        <v>99.079892999999998</v>
      </c>
      <c r="D35" s="2">
        <f>VLOOKUP(A35,data!$J$2:$K$21,2)</f>
        <v>3500</v>
      </c>
      <c r="E35" s="5">
        <f t="shared" si="1"/>
        <v>0.66667525485891499</v>
      </c>
      <c r="F35" s="5">
        <f t="shared" si="0"/>
        <v>0.81650184008299409</v>
      </c>
      <c r="G35" s="6">
        <f t="shared" si="6"/>
        <v>138.93256463188112</v>
      </c>
      <c r="H35" s="6">
        <f t="shared" si="3"/>
        <v>25.192077964397185</v>
      </c>
      <c r="I35" s="2">
        <f t="shared" si="4"/>
        <v>34</v>
      </c>
      <c r="J35" s="18">
        <f t="shared" si="5"/>
        <v>41900</v>
      </c>
    </row>
    <row r="36" spans="1:10">
      <c r="A36" s="8">
        <f t="shared" si="2"/>
        <v>24</v>
      </c>
      <c r="B36" s="3">
        <f>(VLOOKUP($B$8,data!$E$3:$H$153,2,FALSE)+$B$10)*(VLOOKUP($B$8,data!$E$3:$H$153,3,FALSE)+$B$11)^0.5*(VLOOKUP($B$8,data!$E$3:$H$153,4,FALSE)+$B$12)^0.5*(VLOOKUP($A36,data!$A$2:$B$82,2,FALSE))^2/10</f>
        <v>1208.9133892771392</v>
      </c>
      <c r="C36" s="4">
        <f>(VLOOKUP($B$8,data!$E$3:$H$153,4,FALSE)+$B$12)*(VLOOKUP($A36,data!$A$2:$B$82,2,FALSE))</f>
        <v>100.1286468</v>
      </c>
      <c r="D36" s="2">
        <f>VLOOKUP(A36,data!$J$2:$K$21,2)</f>
        <v>3500</v>
      </c>
      <c r="E36" s="5">
        <f t="shared" si="1"/>
        <v>0.68086337238804129</v>
      </c>
      <c r="F36" s="5">
        <f t="shared" si="0"/>
        <v>0.82514445546706627</v>
      </c>
      <c r="G36" s="6">
        <f t="shared" si="6"/>
        <v>138.93384370583593</v>
      </c>
      <c r="H36" s="6">
        <f t="shared" si="3"/>
        <v>25.191846037244431</v>
      </c>
      <c r="I36" s="2">
        <f t="shared" si="4"/>
        <v>36</v>
      </c>
      <c r="J36" s="18">
        <f t="shared" si="5"/>
        <v>45400</v>
      </c>
    </row>
    <row r="37" spans="1:10">
      <c r="A37" s="8">
        <f t="shared" si="2"/>
        <v>24.5</v>
      </c>
      <c r="B37" s="3">
        <f>(VLOOKUP($B$8,data!$E$3:$H$153,2,FALSE)+$B$10)*(VLOOKUP($B$8,data!$E$3:$H$153,3,FALSE)+$B$11)^0.5*(VLOOKUP($B$8,data!$E$3:$H$153,4,FALSE)+$B$12)^0.5*(VLOOKUP($A37,data!$A$2:$B$82,2,FALSE))^2/10</f>
        <v>1234.1058144115525</v>
      </c>
      <c r="C37" s="4">
        <f>(VLOOKUP($B$8,data!$E$3:$H$153,4,FALSE)+$B$12)*(VLOOKUP($A37,data!$A$2:$B$82,2,FALSE))</f>
        <v>101.1665529</v>
      </c>
      <c r="D37" s="2">
        <f>VLOOKUP(A37,data!$J$2:$K$21,2)</f>
        <v>3500</v>
      </c>
      <c r="E37" s="5">
        <f t="shared" si="1"/>
        <v>0.69505181606629862</v>
      </c>
      <c r="F37" s="5">
        <f t="shared" si="0"/>
        <v>0.83369767665881067</v>
      </c>
      <c r="G37" s="6">
        <f t="shared" si="6"/>
        <v>138.93065003967968</v>
      </c>
      <c r="H37" s="6">
        <f t="shared" si="3"/>
        <v>25.19242513441327</v>
      </c>
      <c r="I37" s="2">
        <f t="shared" si="4"/>
        <v>38</v>
      </c>
      <c r="J37" s="18">
        <f t="shared" si="5"/>
        <v>48900</v>
      </c>
    </row>
    <row r="38" spans="1:10">
      <c r="A38" s="8">
        <f t="shared" si="2"/>
        <v>25</v>
      </c>
      <c r="B38" s="3">
        <f>(VLOOKUP($B$8,data!$E$3:$H$153,2,FALSE)+$B$10)*(VLOOKUP($B$8,data!$E$3:$H$153,3,FALSE)+$B$11)^0.5*(VLOOKUP($B$8,data!$E$3:$H$153,4,FALSE)+$B$12)^0.5*(VLOOKUP($A38,data!$A$2:$B$82,2,FALSE))^2/10</f>
        <v>1259.2978373662161</v>
      </c>
      <c r="C38" s="4">
        <f>(VLOOKUP($B$8,data!$E$3:$H$153,4,FALSE)+$B$12)*(VLOOKUP($A38,data!$A$2:$B$82,2,FALSE))</f>
        <v>102.19390200000001</v>
      </c>
      <c r="D38" s="2">
        <f>VLOOKUP(A38,data!$J$2:$K$21,2)</f>
        <v>4000</v>
      </c>
      <c r="E38" s="5">
        <f t="shared" si="1"/>
        <v>0.70924003323580598</v>
      </c>
      <c r="F38" s="5">
        <f t="shared" si="0"/>
        <v>0.84216389927127977</v>
      </c>
      <c r="G38" s="6">
        <f t="shared" si="6"/>
        <v>138.9328680074133</v>
      </c>
      <c r="H38" s="6">
        <f t="shared" si="3"/>
        <v>25.192022954663571</v>
      </c>
      <c r="I38" s="2">
        <f t="shared" si="4"/>
        <v>40</v>
      </c>
      <c r="J38" s="18">
        <f t="shared" si="5"/>
        <v>52400</v>
      </c>
    </row>
    <row r="39" spans="1:10">
      <c r="A39" s="8">
        <f t="shared" si="2"/>
        <v>25.5</v>
      </c>
      <c r="B39" s="3">
        <f>(VLOOKUP($B$8,data!$E$3:$H$153,2,FALSE)+$B$10)*(VLOOKUP($B$8,data!$E$3:$H$153,3,FALSE)+$B$11)^0.5*(VLOOKUP($B$8,data!$E$3:$H$153,4,FALSE)+$B$12)^0.5*(VLOOKUP($A39,data!$A$2:$B$82,2,FALSE))^2/10</f>
        <v>1284.4899895659469</v>
      </c>
      <c r="C39" s="4">
        <f>(VLOOKUP($B$8,data!$E$3:$H$153,4,FALSE)+$B$12)*(VLOOKUP($A39,data!$A$2:$B$82,2,FALSE))</f>
        <v>103.21103069999999</v>
      </c>
      <c r="D39" s="2">
        <f>VLOOKUP(A39,data!$J$2:$K$21,2)</f>
        <v>4000</v>
      </c>
      <c r="E39" s="5">
        <f t="shared" si="1"/>
        <v>0.72342832319649353</v>
      </c>
      <c r="F39" s="5">
        <f t="shared" si="0"/>
        <v>0.85054589717221829</v>
      </c>
      <c r="G39" s="6">
        <f t="shared" si="6"/>
        <v>158.77960597756089</v>
      </c>
      <c r="H39" s="6">
        <f t="shared" si="3"/>
        <v>25.192152199730799</v>
      </c>
      <c r="I39" s="2">
        <f t="shared" si="4"/>
        <v>42</v>
      </c>
      <c r="J39" s="18">
        <f t="shared" si="5"/>
        <v>56400</v>
      </c>
    </row>
    <row r="40" spans="1:10">
      <c r="A40" s="8">
        <f t="shared" si="2"/>
        <v>26</v>
      </c>
      <c r="B40" s="3">
        <f>(VLOOKUP($B$8,data!$E$3:$H$153,2,FALSE)+$B$10)*(VLOOKUP($B$8,data!$E$3:$H$153,3,FALSE)+$B$11)^0.5*(VLOOKUP($B$8,data!$E$3:$H$153,4,FALSE)+$B$12)^0.5*(VLOOKUP($A40,data!$A$2:$B$82,2,FALSE))^2/10</f>
        <v>1309.6820563310871</v>
      </c>
      <c r="C40" s="4">
        <f>(VLOOKUP($B$8,data!$E$3:$H$153,4,FALSE)+$B$12)*(VLOOKUP($A40,data!$A$2:$B$82,2,FALSE))</f>
        <v>104.21822969999999</v>
      </c>
      <c r="D40" s="2">
        <f>VLOOKUP(A40,data!$J$2:$K$21,2)</f>
        <v>4000</v>
      </c>
      <c r="E40" s="5">
        <f t="shared" si="1"/>
        <v>0.73761656504018269</v>
      </c>
      <c r="F40" s="5">
        <f t="shared" si="0"/>
        <v>0.85884606597467905</v>
      </c>
      <c r="G40" s="6">
        <f t="shared" si="6"/>
        <v>158.78014445146835</v>
      </c>
      <c r="H40" s="6">
        <f t="shared" si="3"/>
        <v>25.192066765140225</v>
      </c>
      <c r="I40" s="2">
        <f t="shared" si="4"/>
        <v>44</v>
      </c>
      <c r="J40" s="18">
        <f t="shared" si="5"/>
        <v>60400</v>
      </c>
    </row>
    <row r="41" spans="1:10">
      <c r="A41" s="8">
        <f t="shared" si="2"/>
        <v>26.5</v>
      </c>
      <c r="B41" s="3">
        <f>(VLOOKUP($B$8,data!$E$3:$H$153,2,FALSE)+$B$10)*(VLOOKUP($B$8,data!$E$3:$H$153,3,FALSE)+$B$11)^0.5*(VLOOKUP($B$8,data!$E$3:$H$153,4,FALSE)+$B$12)^0.5*(VLOOKUP($A41,data!$A$2:$B$82,2,FALSE))^2/10</f>
        <v>1334.8741781711933</v>
      </c>
      <c r="C41" s="4">
        <f>(VLOOKUP($B$8,data!$E$3:$H$153,4,FALSE)+$B$12)*(VLOOKUP($A41,data!$A$2:$B$82,2,FALSE))</f>
        <v>105.2157897</v>
      </c>
      <c r="D41" s="2">
        <f>VLOOKUP(A41,data!$J$2:$K$21,2)</f>
        <v>4000</v>
      </c>
      <c r="E41" s="5">
        <f t="shared" si="1"/>
        <v>0.7518048379022455</v>
      </c>
      <c r="F41" s="5">
        <f t="shared" si="0"/>
        <v>0.86706680129171454</v>
      </c>
      <c r="G41" s="6">
        <f t="shared" si="6"/>
        <v>158.77979732663661</v>
      </c>
      <c r="H41" s="6">
        <f t="shared" si="3"/>
        <v>25.192121840106211</v>
      </c>
      <c r="I41" s="2">
        <f t="shared" si="4"/>
        <v>46</v>
      </c>
      <c r="J41" s="18">
        <f t="shared" si="5"/>
        <v>64400</v>
      </c>
    </row>
    <row r="42" spans="1:10">
      <c r="A42" s="8">
        <f t="shared" si="2"/>
        <v>27</v>
      </c>
      <c r="B42" s="3">
        <f>(VLOOKUP($B$8,data!$E$3:$H$153,2,FALSE)+$B$10)*(VLOOKUP($B$8,data!$E$3:$H$153,3,FALSE)+$B$11)^0.5*(VLOOKUP($B$8,data!$E$3:$H$153,4,FALSE)+$B$12)^0.5*(VLOOKUP($A42,data!$A$2:$B$82,2,FALSE))^2/10</f>
        <v>1360.0664520567752</v>
      </c>
      <c r="C42" s="4">
        <f>(VLOOKUP($B$8,data!$E$3:$H$153,4,FALSE)+$B$12)*(VLOOKUP($A42,data!$A$2:$B$82,2,FALSE))</f>
        <v>106.20398610000001</v>
      </c>
      <c r="D42" s="2">
        <f>VLOOKUP(A42,data!$J$2:$K$21,2)</f>
        <v>4500</v>
      </c>
      <c r="E42" s="5">
        <f t="shared" si="1"/>
        <v>0.76599319639674168</v>
      </c>
      <c r="F42" s="5">
        <f t="shared" si="0"/>
        <v>0.87521037265147961</v>
      </c>
      <c r="G42" s="6">
        <f t="shared" si="6"/>
        <v>158.77883902688455</v>
      </c>
      <c r="H42" s="6">
        <f t="shared" si="3"/>
        <v>25.192273885581926</v>
      </c>
      <c r="I42" s="2">
        <f t="shared" si="4"/>
        <v>48</v>
      </c>
      <c r="J42" s="18">
        <f t="shared" si="5"/>
        <v>68400</v>
      </c>
    </row>
    <row r="43" spans="1:10">
      <c r="A43" s="8">
        <f t="shared" si="2"/>
        <v>27.5</v>
      </c>
      <c r="B43" s="3">
        <f>(VLOOKUP($B$8,data!$E$3:$H$153,2,FALSE)+$B$10)*(VLOOKUP($B$8,data!$E$3:$H$153,3,FALSE)+$B$11)^0.5*(VLOOKUP($B$8,data!$E$3:$H$153,4,FALSE)+$B$12)^0.5*(VLOOKUP($A43,data!$A$2:$B$82,2,FALSE))^2/10</f>
        <v>1385.2585112185234</v>
      </c>
      <c r="C43" s="4">
        <f>(VLOOKUP($B$8,data!$E$3:$H$153,4,FALSE)+$B$12)*(VLOOKUP($A43,data!$A$2:$B$82,2,FALSE))</f>
        <v>107.18306369999999</v>
      </c>
      <c r="D43" s="2">
        <f>VLOOKUP(A43,data!$J$2:$K$21,2)</f>
        <v>4500</v>
      </c>
      <c r="E43" s="5">
        <f t="shared" si="1"/>
        <v>0.7801814339581794</v>
      </c>
      <c r="F43" s="5">
        <f t="shared" si="0"/>
        <v>0.88327879741233428</v>
      </c>
      <c r="G43" s="6">
        <f t="shared" si="6"/>
        <v>178.62771642076964</v>
      </c>
      <c r="H43" s="6">
        <f t="shared" si="3"/>
        <v>25.192059161748148</v>
      </c>
      <c r="I43" s="2">
        <f t="shared" si="4"/>
        <v>50</v>
      </c>
      <c r="J43" s="18">
        <f t="shared" si="5"/>
        <v>72900</v>
      </c>
    </row>
    <row r="44" spans="1:10">
      <c r="A44" s="8">
        <f t="shared" si="2"/>
        <v>28</v>
      </c>
      <c r="B44" s="3">
        <f>(VLOOKUP($B$8,data!$E$3:$H$153,2,FALSE)+$B$10)*(VLOOKUP($B$8,data!$E$3:$H$153,3,FALSE)+$B$11)^0.5*(VLOOKUP($B$8,data!$E$3:$H$153,4,FALSE)+$B$12)^0.5*(VLOOKUP($A44,data!$A$2:$B$82,2,FALSE))^2/10</f>
        <v>1410.4506804040589</v>
      </c>
      <c r="C44" s="4">
        <f>(VLOOKUP($B$8,data!$E$3:$H$153,4,FALSE)+$B$12)*(VLOOKUP($A44,data!$A$2:$B$82,2,FALSE))</f>
        <v>108.1532826</v>
      </c>
      <c r="D44" s="2">
        <f>VLOOKUP(A44,data!$J$2:$K$21,2)</f>
        <v>4500</v>
      </c>
      <c r="E44" s="5">
        <f t="shared" si="1"/>
        <v>0.79436973348531914</v>
      </c>
      <c r="F44" s="5">
        <f t="shared" si="0"/>
        <v>0.89127421901753634</v>
      </c>
      <c r="G44" s="6">
        <f t="shared" si="6"/>
        <v>178.62693628557216</v>
      </c>
      <c r="H44" s="6">
        <f t="shared" si="3"/>
        <v>25.192169185535477</v>
      </c>
      <c r="I44" s="2">
        <f t="shared" si="4"/>
        <v>52</v>
      </c>
      <c r="J44" s="18">
        <f t="shared" si="5"/>
        <v>77400</v>
      </c>
    </row>
    <row r="45" spans="1:10">
      <c r="A45" s="8">
        <f t="shared" si="2"/>
        <v>28.5</v>
      </c>
      <c r="B45" s="3">
        <f>(VLOOKUP($B$8,data!$E$3:$H$153,2,FALSE)+$B$10)*(VLOOKUP($B$8,data!$E$3:$H$153,3,FALSE)+$B$11)^0.5*(VLOOKUP($B$8,data!$E$3:$H$153,4,FALSE)+$B$12)^0.5*(VLOOKUP($A45,data!$A$2:$B$82,2,FALSE))^2/10</f>
        <v>1435.6427804789739</v>
      </c>
      <c r="C45" s="4">
        <f>(VLOOKUP($B$8,data!$E$3:$H$153,4,FALSE)+$B$12)*(VLOOKUP($A45,data!$A$2:$B$82,2,FALSE))</f>
        <v>109.1148723</v>
      </c>
      <c r="D45" s="2">
        <f>VLOOKUP(A45,data!$J$2:$K$21,2)</f>
        <v>4500</v>
      </c>
      <c r="E45" s="5">
        <f t="shared" si="1"/>
        <v>0.80855799408916595</v>
      </c>
      <c r="F45" s="5">
        <f t="shared" si="0"/>
        <v>0.89919852874054795</v>
      </c>
      <c r="G45" s="6">
        <f t="shared" si="6"/>
        <v>178.627426320875</v>
      </c>
      <c r="H45" s="6">
        <f t="shared" si="3"/>
        <v>25.192100074915061</v>
      </c>
      <c r="I45" s="2">
        <f t="shared" si="4"/>
        <v>54</v>
      </c>
      <c r="J45" s="18">
        <f t="shared" si="5"/>
        <v>81900</v>
      </c>
    </row>
    <row r="46" spans="1:10">
      <c r="A46" s="8">
        <f t="shared" si="2"/>
        <v>29</v>
      </c>
      <c r="B46" s="3">
        <f>(VLOOKUP($B$8,data!$E$3:$H$153,2,FALSE)+$B$10)*(VLOOKUP($B$8,data!$E$3:$H$153,3,FALSE)+$B$11)^0.5*(VLOOKUP($B$8,data!$E$3:$H$153,4,FALSE)+$B$12)^0.5*(VLOOKUP($A46,data!$A$2:$B$82,2,FALSE))^2/10</f>
        <v>1460.8349000327107</v>
      </c>
      <c r="C46" s="4">
        <f>(VLOOKUP($B$8,data!$E$3:$H$153,4,FALSE)+$B$12)*(VLOOKUP($A46,data!$A$2:$B$82,2,FALSE))</f>
        <v>110.06806229999999</v>
      </c>
      <c r="D46" s="2">
        <f>VLOOKUP(A46,data!$J$2:$K$21,2)</f>
        <v>5000</v>
      </c>
      <c r="E46" s="5">
        <f t="shared" si="1"/>
        <v>0.82274626566353914</v>
      </c>
      <c r="F46" s="5">
        <f t="shared" si="0"/>
        <v>0.90705361785483174</v>
      </c>
      <c r="G46" s="6">
        <f t="shared" si="6"/>
        <v>178.62728820419977</v>
      </c>
      <c r="H46" s="6">
        <f t="shared" si="3"/>
        <v>25.192119553736802</v>
      </c>
      <c r="I46" s="2">
        <f t="shared" si="4"/>
        <v>56</v>
      </c>
      <c r="J46" s="18">
        <f t="shared" si="5"/>
        <v>86400</v>
      </c>
    </row>
    <row r="47" spans="1:10">
      <c r="A47" s="8">
        <f t="shared" si="2"/>
        <v>29.5</v>
      </c>
      <c r="B47" s="3">
        <f>(VLOOKUP($B$8,data!$E$3:$H$153,2,FALSE)+$B$10)*(VLOOKUP($B$8,data!$E$3:$H$153,3,FALSE)+$B$11)^0.5*(VLOOKUP($B$8,data!$E$3:$H$153,4,FALSE)+$B$12)^0.5*(VLOOKUP($A47,data!$A$2:$B$82,2,FALSE))^2/10</f>
        <v>1486.0269810527984</v>
      </c>
      <c r="C47" s="4">
        <f>(VLOOKUP($B$8,data!$E$3:$H$153,4,FALSE)+$B$12)*(VLOOKUP($A47,data!$A$2:$B$82,2,FALSE))</f>
        <v>111.0130668</v>
      </c>
      <c r="D47" s="2">
        <f>VLOOKUP(A47,data!$J$2:$K$21,2)</f>
        <v>5000</v>
      </c>
      <c r="E47" s="5">
        <f t="shared" si="1"/>
        <v>0.83693451553565423</v>
      </c>
      <c r="F47" s="5">
        <f t="shared" si="0"/>
        <v>0.91484125154895291</v>
      </c>
      <c r="G47" s="6">
        <f t="shared" si="6"/>
        <v>198.47506825708811</v>
      </c>
      <c r="H47" s="6">
        <f t="shared" si="3"/>
        <v>25.192081020087699</v>
      </c>
      <c r="I47" s="2">
        <f t="shared" si="4"/>
        <v>58</v>
      </c>
      <c r="J47" s="18">
        <f t="shared" si="5"/>
        <v>91400</v>
      </c>
    </row>
    <row r="48" spans="1:10">
      <c r="A48" s="8">
        <f t="shared" si="2"/>
        <v>30</v>
      </c>
      <c r="B48" s="3">
        <f>(VLOOKUP($B$8,data!$E$3:$H$153,2,FALSE)+$B$10)*(VLOOKUP($B$8,data!$E$3:$H$153,3,FALSE)+$B$11)^0.5*(VLOOKUP($B$8,data!$E$3:$H$153,4,FALSE)+$B$12)^0.5*(VLOOKUP($A48,data!$A$2:$B$82,2,FALSE))^2/10</f>
        <v>1511.2192101226074</v>
      </c>
      <c r="C48" s="4">
        <f>(VLOOKUP($B$8,data!$E$3:$H$153,4,FALSE)+$B$12)*(VLOOKUP($A48,data!$A$2:$B$82,2,FALSE))</f>
        <v>111.95010000000001</v>
      </c>
      <c r="D48" s="2">
        <f>VLOOKUP(A48,data!$J$2:$K$21,2)</f>
        <v>5000</v>
      </c>
      <c r="E48" s="5">
        <f t="shared" si="1"/>
        <v>0.85112284878978284</v>
      </c>
      <c r="F48" s="5">
        <f t="shared" si="0"/>
        <v>0.92256319501147621</v>
      </c>
      <c r="G48" s="6">
        <f>IF(D47/(B48-B47)&gt;1000,"1000+",D47/(B48-B47))</f>
        <v>198.47390185857498</v>
      </c>
      <c r="H48" s="6">
        <f t="shared" si="3"/>
        <v>25.192229069808945</v>
      </c>
      <c r="I48" s="2">
        <f t="shared" si="4"/>
        <v>60</v>
      </c>
      <c r="J48" s="18">
        <f t="shared" si="5"/>
        <v>96400</v>
      </c>
    </row>
    <row r="49" spans="1:10">
      <c r="A49" s="8">
        <f t="shared" si="2"/>
        <v>30.5</v>
      </c>
      <c r="B49" s="3">
        <f>(VLOOKUP($B$8,data!$E$3:$H$153,2,FALSE)+$B$10)*(VLOOKUP($B$8,data!$E$3:$H$153,3,FALSE)+$B$11)^0.5*(VLOOKUP($B$8,data!$E$3:$H$153,4,FALSE)+$B$12)^0.5*(VLOOKUP($A49,data!$A$2:$B$82,2,FALSE))^2/10</f>
        <v>1536.4111812493441</v>
      </c>
      <c r="C49" s="4">
        <f>(VLOOKUP($B$8,data!$E$3:$H$153,4,FALSE)+$B$12)*(VLOOKUP($A49,data!$A$2:$B$82,2,FALSE))</f>
        <v>112.8793455</v>
      </c>
      <c r="D49" s="2">
        <f>VLOOKUP(A49,data!$J$2:$K$21,2)</f>
        <v>5000</v>
      </c>
      <c r="E49" s="5">
        <f t="shared" si="1"/>
        <v>0.86531103676965804</v>
      </c>
      <c r="F49" s="5">
        <f t="shared" si="0"/>
        <v>0.93022096126117171</v>
      </c>
      <c r="G49" s="6">
        <f t="shared" si="6"/>
        <v>198.4759340523938</v>
      </c>
      <c r="H49" s="6">
        <f t="shared" si="3"/>
        <v>25.191971126736689</v>
      </c>
      <c r="I49" s="2">
        <f t="shared" si="4"/>
        <v>62</v>
      </c>
      <c r="J49" s="18">
        <f t="shared" si="5"/>
        <v>101400</v>
      </c>
    </row>
    <row r="50" spans="1:10">
      <c r="A50" s="8">
        <f t="shared" si="2"/>
        <v>31</v>
      </c>
      <c r="B50" s="3">
        <f>(VLOOKUP($B$8,data!$E$3:$H$153,2,FALSE)+$B$10)*(VLOOKUP($B$8,data!$E$3:$H$153,3,FALSE)+$B$11)^0.5*(VLOOKUP($B$8,data!$E$3:$H$153,4,FALSE)+$B$12)^0.5*(VLOOKUP($A50,data!$A$2:$B$82,2,FALSE))^2/10</f>
        <v>1536.3945213176305</v>
      </c>
      <c r="C50" s="4">
        <f>(VLOOKUP($B$8,data!$E$3:$H$153,4,FALSE)+$B$12)*(VLOOKUP($A50,data!$A$2:$B$82,2,FALSE))</f>
        <v>112.8787335</v>
      </c>
      <c r="D50" s="2">
        <f>VLOOKUP(A50,data!$J$2:$K$21,2)</f>
        <v>6000</v>
      </c>
      <c r="E50" s="5">
        <f t="shared" si="1"/>
        <v>0.86530165384992963</v>
      </c>
      <c r="F50" s="5">
        <f t="shared" si="0"/>
        <v>0.93021591786527158</v>
      </c>
      <c r="G50" s="6">
        <f t="shared" si="6"/>
        <v>-300121.2781643038</v>
      </c>
      <c r="H50" s="6">
        <f t="shared" si="3"/>
        <v>-1.6659931713547849E-2</v>
      </c>
      <c r="I50" s="2">
        <f t="shared" si="4"/>
        <v>64</v>
      </c>
      <c r="J50" s="18">
        <f t="shared" si="5"/>
        <v>106400</v>
      </c>
    </row>
    <row r="51" spans="1:10">
      <c r="A51" s="8">
        <f t="shared" si="2"/>
        <v>31.5</v>
      </c>
      <c r="B51" s="3">
        <f>(VLOOKUP($B$8,data!$E$3:$H$153,2,FALSE)+$B$10)*(VLOOKUP($B$8,data!$E$3:$H$153,3,FALSE)+$B$11)^0.5*(VLOOKUP($B$8,data!$E$3:$H$153,4,FALSE)+$B$12)^0.5*(VLOOKUP($A51,data!$A$2:$B$82,2,FALSE))^2/10</f>
        <v>1548.9821697793698</v>
      </c>
      <c r="C51" s="4">
        <f>(VLOOKUP($B$8,data!$E$3:$H$153,4,FALSE)+$B$12)*(VLOOKUP($A51,data!$A$2:$B$82,2,FALSE))</f>
        <v>113.3401968</v>
      </c>
      <c r="D51" s="2">
        <f>VLOOKUP(A51,data!$J$2:$K$21,2)</f>
        <v>6000</v>
      </c>
      <c r="E51" s="5">
        <f t="shared" si="1"/>
        <v>0.87239105236111625</v>
      </c>
      <c r="F51" s="5">
        <f t="shared" si="0"/>
        <v>0.93401876445878551</v>
      </c>
      <c r="G51" s="6">
        <f t="shared" si="6"/>
        <v>476.65773462273563</v>
      </c>
      <c r="H51" s="6">
        <f t="shared" si="3"/>
        <v>12.587648461739263</v>
      </c>
      <c r="I51" s="2">
        <f t="shared" si="4"/>
        <v>66</v>
      </c>
      <c r="J51" s="18">
        <f t="shared" si="5"/>
        <v>112400</v>
      </c>
    </row>
    <row r="52" spans="1:10">
      <c r="A52" s="8">
        <f t="shared" si="2"/>
        <v>32</v>
      </c>
      <c r="B52" s="3">
        <f>(VLOOKUP($B$8,data!$E$3:$H$153,2,FALSE)+$B$10)*(VLOOKUP($B$8,data!$E$3:$H$153,3,FALSE)+$B$11)^0.5*(VLOOKUP($B$8,data!$E$3:$H$153,4,FALSE)+$B$12)^0.5*(VLOOKUP($A52,data!$A$2:$B$82,2,FALSE))^2/10</f>
        <v>1561.5695256645668</v>
      </c>
      <c r="C52" s="4">
        <f>(VLOOKUP($B$8,data!$E$3:$H$153,4,FALSE)+$B$12)*(VLOOKUP($A52,data!$A$2:$B$82,2,FALSE))</f>
        <v>113.79977820000001</v>
      </c>
      <c r="D52" s="2">
        <f>VLOOKUP(A52,data!$J$2:$K$21,2)</f>
        <v>6000</v>
      </c>
      <c r="E52" s="5">
        <f t="shared" si="1"/>
        <v>0.87948028609238316</v>
      </c>
      <c r="F52" s="5">
        <f t="shared" si="0"/>
        <v>0.93780610260990693</v>
      </c>
      <c r="G52" s="6">
        <f t="shared" si="6"/>
        <v>476.66881390524088</v>
      </c>
      <c r="H52" s="6">
        <f t="shared" si="3"/>
        <v>12.587355885196985</v>
      </c>
      <c r="I52" s="2">
        <f t="shared" si="4"/>
        <v>68</v>
      </c>
      <c r="J52" s="18">
        <f t="shared" si="5"/>
        <v>118400</v>
      </c>
    </row>
    <row r="53" spans="1:10">
      <c r="A53" s="8">
        <f t="shared" si="2"/>
        <v>32.5</v>
      </c>
      <c r="B53" s="3">
        <f>(VLOOKUP($B$8,data!$E$3:$H$153,2,FALSE)+$B$10)*(VLOOKUP($B$8,data!$E$3:$H$153,3,FALSE)+$B$11)^0.5*(VLOOKUP($B$8,data!$E$3:$H$153,4,FALSE)+$B$12)^0.5*(VLOOKUP($A53,data!$A$2:$B$82,2,FALSE))^2/10</f>
        <v>1574.15722799421</v>
      </c>
      <c r="C53" s="4">
        <f>(VLOOKUP($B$8,data!$E$3:$H$153,4,FALSE)+$B$12)*(VLOOKUP($A53,data!$A$2:$B$82,2,FALSE))</f>
        <v>114.2575236</v>
      </c>
      <c r="D53" s="2">
        <f>VLOOKUP(A53,data!$J$2:$K$21,2)</f>
        <v>6000</v>
      </c>
      <c r="E53" s="5">
        <f t="shared" si="1"/>
        <v>0.88656971494212267</v>
      </c>
      <c r="F53" s="5">
        <f t="shared" si="0"/>
        <v>0.94157831057332808</v>
      </c>
      <c r="G53" s="6">
        <f t="shared" si="6"/>
        <v>476.65569481019554</v>
      </c>
      <c r="H53" s="6">
        <f t="shared" si="3"/>
        <v>12.587702329643207</v>
      </c>
      <c r="I53" s="2">
        <f t="shared" si="4"/>
        <v>70</v>
      </c>
      <c r="J53" s="18">
        <f t="shared" si="5"/>
        <v>124400</v>
      </c>
    </row>
    <row r="54" spans="1:10">
      <c r="A54" s="8">
        <f t="shared" si="2"/>
        <v>33</v>
      </c>
      <c r="B54" s="3">
        <f>(VLOOKUP($B$8,data!$E$3:$H$153,2,FALSE)+$B$10)*(VLOOKUP($B$8,data!$E$3:$H$153,3,FALSE)+$B$11)^0.5*(VLOOKUP($B$8,data!$E$3:$H$153,4,FALSE)+$B$12)^0.5*(VLOOKUP($A54,data!$A$2:$B$82,2,FALSE))^2/10</f>
        <v>1586.744668736337</v>
      </c>
      <c r="C54" s="4">
        <f>(VLOOKUP($B$8,data!$E$3:$H$153,4,FALSE)+$B$12)*(VLOOKUP($A54,data!$A$2:$B$82,2,FALSE))</f>
        <v>114.71343299999999</v>
      </c>
      <c r="D54" s="2">
        <f>VLOOKUP(A54,data!$J$2:$K$21,2)</f>
        <v>7000</v>
      </c>
      <c r="E54" s="5">
        <f t="shared" si="1"/>
        <v>0.89365899646504776</v>
      </c>
      <c r="F54" s="5">
        <f t="shared" si="0"/>
        <v>0.94533538834904929</v>
      </c>
      <c r="G54" s="6">
        <f t="shared" si="6"/>
        <v>476.66560049172728</v>
      </c>
      <c r="H54" s="6">
        <f t="shared" si="3"/>
        <v>12.587440742127001</v>
      </c>
      <c r="I54" s="2">
        <f t="shared" si="4"/>
        <v>72</v>
      </c>
      <c r="J54" s="18">
        <f t="shared" si="5"/>
        <v>130400</v>
      </c>
    </row>
    <row r="55" spans="1:10">
      <c r="A55" s="8">
        <f t="shared" si="2"/>
        <v>33.5</v>
      </c>
      <c r="B55" s="3">
        <f>(VLOOKUP($B$8,data!$E$3:$H$153,2,FALSE)+$B$10)*(VLOOKUP($B$8,data!$E$3:$H$153,3,FALSE)+$B$11)^0.5*(VLOOKUP($B$8,data!$E$3:$H$153,4,FALSE)+$B$12)^0.5*(VLOOKUP($A55,data!$A$2:$B$82,2,FALSE))^2/10</f>
        <v>1599.3325171246972</v>
      </c>
      <c r="C55" s="4">
        <f>(VLOOKUP($B$8,data!$E$3:$H$153,4,FALSE)+$B$12)*(VLOOKUP($A55,data!$A$2:$B$82,2,FALSE))</f>
        <v>115.16755230000001</v>
      </c>
      <c r="D55" s="2">
        <f>VLOOKUP(A55,data!$J$2:$K$21,2)</f>
        <v>7000</v>
      </c>
      <c r="E55" s="5">
        <f t="shared" si="1"/>
        <v>0.90074850757546165</v>
      </c>
      <c r="F55" s="5">
        <f t="shared" si="0"/>
        <v>0.94907771419176301</v>
      </c>
      <c r="G55" s="6">
        <f t="shared" si="6"/>
        <v>556.0918581187201</v>
      </c>
      <c r="H55" s="6">
        <f t="shared" si="3"/>
        <v>12.587848388360271</v>
      </c>
      <c r="I55" s="2">
        <f t="shared" si="4"/>
        <v>74</v>
      </c>
      <c r="J55" s="18">
        <f t="shared" si="5"/>
        <v>137400</v>
      </c>
    </row>
    <row r="56" spans="1:10">
      <c r="A56" s="8">
        <f t="shared" si="2"/>
        <v>34</v>
      </c>
      <c r="B56" s="3">
        <f>(VLOOKUP($B$8,data!$E$3:$H$153,2,FALSE)+$B$10)*(VLOOKUP($B$8,data!$E$3:$H$153,3,FALSE)+$B$11)^0.5*(VLOOKUP($B$8,data!$E$3:$H$153,4,FALSE)+$B$12)^0.5*(VLOOKUP($A56,data!$A$2:$B$82,2,FALSE))^2/10</f>
        <v>1611.9201850243289</v>
      </c>
      <c r="C56" s="4">
        <f>(VLOOKUP($B$8,data!$E$3:$H$153,4,FALSE)+$B$12)*(VLOOKUP($A56,data!$A$2:$B$82,2,FALSE))</f>
        <v>115.61988150000001</v>
      </c>
      <c r="D56" s="2">
        <f>VLOOKUP(A56,data!$J$2:$K$21,2)</f>
        <v>7000</v>
      </c>
      <c r="E56" s="5">
        <f t="shared" si="1"/>
        <v>0.9078379170341232</v>
      </c>
      <c r="F56" s="5">
        <f t="shared" si="0"/>
        <v>0.95280528810146903</v>
      </c>
      <c r="G56" s="6">
        <f t="shared" si="6"/>
        <v>556.09983166181348</v>
      </c>
      <c r="H56" s="6">
        <f t="shared" si="3"/>
        <v>12.587667899631697</v>
      </c>
      <c r="I56" s="2">
        <f t="shared" si="4"/>
        <v>76</v>
      </c>
      <c r="J56" s="18">
        <f t="shared" si="5"/>
        <v>144400</v>
      </c>
    </row>
    <row r="57" spans="1:10">
      <c r="A57" s="8">
        <f t="shared" si="2"/>
        <v>34.5</v>
      </c>
      <c r="B57" s="3">
        <f>(VLOOKUP($B$8,data!$E$3:$H$153,2,FALSE)+$B$10)*(VLOOKUP($B$8,data!$E$3:$H$153,3,FALSE)+$B$11)^0.5*(VLOOKUP($B$8,data!$E$3:$H$153,4,FALSE)+$B$12)^0.5*(VLOOKUP($A57,data!$A$2:$B$82,2,FALSE))^2/10</f>
        <v>1624.5079431663073</v>
      </c>
      <c r="C57" s="4">
        <f>(VLOOKUP($B$8,data!$E$3:$H$153,4,FALSE)+$B$12)*(VLOOKUP($A57,data!$A$2:$B$82,2,FALSE))</f>
        <v>116.07045120000001</v>
      </c>
      <c r="D57" s="2">
        <f>VLOOKUP(A57,data!$J$2:$K$21,2)</f>
        <v>7000</v>
      </c>
      <c r="E57" s="5">
        <f t="shared" si="1"/>
        <v>0.91492737731752449</v>
      </c>
      <c r="F57" s="5">
        <f t="shared" si="0"/>
        <v>0.95651836224796261</v>
      </c>
      <c r="G57" s="6">
        <f t="shared" si="6"/>
        <v>556.09584495081731</v>
      </c>
      <c r="H57" s="6">
        <f t="shared" si="3"/>
        <v>12.587758141978384</v>
      </c>
      <c r="I57" s="2">
        <f t="shared" si="4"/>
        <v>78</v>
      </c>
      <c r="J57" s="18">
        <f t="shared" si="5"/>
        <v>151400</v>
      </c>
    </row>
    <row r="58" spans="1:10">
      <c r="A58" s="8">
        <f t="shared" si="2"/>
        <v>35</v>
      </c>
      <c r="B58" s="3">
        <f>(VLOOKUP($B$8,data!$E$3:$H$153,2,FALSE)+$B$10)*(VLOOKUP($B$8,data!$E$3:$H$153,3,FALSE)+$B$11)^0.5*(VLOOKUP($B$8,data!$E$3:$H$153,4,FALSE)+$B$12)^0.5*(VLOOKUP($A58,data!$A$2:$B$82,2,FALSE))^2/10</f>
        <v>1637.0952179878016</v>
      </c>
      <c r="C58" s="4">
        <f>(VLOOKUP($B$8,data!$E$3:$H$153,4,FALSE)+$B$12)*(VLOOKUP($A58,data!$A$2:$B$82,2,FALSE))</f>
        <v>116.5192614</v>
      </c>
      <c r="D58" s="2">
        <f>VLOOKUP(A58,data!$J$2:$K$21,2)</f>
        <v>8000</v>
      </c>
      <c r="E58" s="5">
        <f t="shared" si="1"/>
        <v>0.92201656539348931</v>
      </c>
      <c r="F58" s="5">
        <f t="shared" si="0"/>
        <v>0.96021693663124352</v>
      </c>
      <c r="G58" s="6">
        <f t="shared" si="6"/>
        <v>556.11719766749502</v>
      </c>
      <c r="H58" s="6">
        <f t="shared" si="3"/>
        <v>12.587274821494248</v>
      </c>
      <c r="I58" s="2">
        <f t="shared" si="4"/>
        <v>80</v>
      </c>
      <c r="J58" s="18">
        <f t="shared" si="5"/>
        <v>158400</v>
      </c>
    </row>
    <row r="59" spans="1:10">
      <c r="A59" s="8">
        <f t="shared" si="2"/>
        <v>35.5</v>
      </c>
      <c r="B59" s="3">
        <f>(VLOOKUP($B$8,data!$E$3:$H$153,2,FALSE)+$B$10)*(VLOOKUP($B$8,data!$E$3:$H$153,3,FALSE)+$B$11)^0.5*(VLOOKUP($B$8,data!$E$3:$H$153,4,FALSE)+$B$12)^0.5*(VLOOKUP($A59,data!$A$2:$B$82,2,FALSE))^2/10</f>
        <v>1649.6831644838717</v>
      </c>
      <c r="C59" s="4">
        <f>(VLOOKUP($B$8,data!$E$3:$H$153,4,FALSE)+$B$12)*(VLOOKUP($A59,data!$A$2:$B$82,2,FALSE))</f>
        <v>116.96637329999999</v>
      </c>
      <c r="D59" s="2">
        <f>VLOOKUP(A59,data!$J$2:$K$21,2)</f>
        <v>8000</v>
      </c>
      <c r="E59" s="5">
        <f t="shared" si="1"/>
        <v>0.92910613175843737</v>
      </c>
      <c r="F59" s="5">
        <f t="shared" si="0"/>
        <v>0.96390151559090176</v>
      </c>
      <c r="G59" s="6">
        <f t="shared" si="6"/>
        <v>635.52859892577021</v>
      </c>
      <c r="H59" s="6">
        <f t="shared" si="3"/>
        <v>12.587946496070117</v>
      </c>
      <c r="I59" s="2">
        <f t="shared" si="4"/>
        <v>82</v>
      </c>
      <c r="J59" s="18">
        <f t="shared" si="5"/>
        <v>166400</v>
      </c>
    </row>
    <row r="60" spans="1:10">
      <c r="A60" s="8">
        <f t="shared" si="2"/>
        <v>36</v>
      </c>
      <c r="B60" s="3">
        <f>(VLOOKUP($B$8,data!$E$3:$H$153,2,FALSE)+$B$10)*(VLOOKUP($B$8,data!$E$3:$H$153,3,FALSE)+$B$11)^0.5*(VLOOKUP($B$8,data!$E$3:$H$153,4,FALSE)+$B$12)^0.5*(VLOOKUP($A60,data!$A$2:$B$82,2,FALSE))^2/10</f>
        <v>1662.2708000671985</v>
      </c>
      <c r="C60" s="4">
        <f>(VLOOKUP($B$8,data!$E$3:$H$153,4,FALSE)+$B$12)*(VLOOKUP($A60,data!$A$2:$B$82,2,FALSE))</f>
        <v>117.41177159999999</v>
      </c>
      <c r="D60" s="2">
        <f>VLOOKUP(A60,data!$J$2:$K$21,2)</f>
        <v>8000</v>
      </c>
      <c r="E60" s="5">
        <f t="shared" ref="E60:E67" si="7">B60/$D$15</f>
        <v>0.93619552301646636</v>
      </c>
      <c r="F60" s="5">
        <f t="shared" ref="F60:F67" si="8">C60/$F$15</f>
        <v>0.96757197304204012</v>
      </c>
      <c r="G60" s="6">
        <f t="shared" si="6"/>
        <v>635.54429638847796</v>
      </c>
      <c r="H60" s="6">
        <f t="shared" si="3"/>
        <v>12.587635583326801</v>
      </c>
      <c r="I60" s="2">
        <f t="shared" si="4"/>
        <v>84</v>
      </c>
      <c r="J60" s="18">
        <f t="shared" si="5"/>
        <v>174400</v>
      </c>
    </row>
    <row r="61" spans="1:10">
      <c r="A61" s="8">
        <f t="shared" si="2"/>
        <v>36.5</v>
      </c>
      <c r="B61" s="3">
        <f>(VLOOKUP($B$8,data!$E$3:$H$153,2,FALSE)+$B$10)*(VLOOKUP($B$8,data!$E$3:$H$153,3,FALSE)+$B$11)^0.5*(VLOOKUP($B$8,data!$E$3:$H$153,4,FALSE)+$B$12)^0.5*(VLOOKUP($A61,data!$A$2:$B$82,2,FALSE))^2/10</f>
        <v>1674.858442269197</v>
      </c>
      <c r="C61" s="4">
        <f>(VLOOKUP($B$8,data!$E$3:$H$153,4,FALSE)+$B$12)*(VLOOKUP($A61,data!$A$2:$B$82,2,FALSE))</f>
        <v>117.85548689999999</v>
      </c>
      <c r="D61" s="2">
        <f>VLOOKUP(A61,data!$J$2:$K$21,2)</f>
        <v>8000</v>
      </c>
      <c r="E61" s="5">
        <f t="shared" si="7"/>
        <v>0.94328491800214964</v>
      </c>
      <c r="F61" s="5">
        <f t="shared" si="8"/>
        <v>0.97122856115445333</v>
      </c>
      <c r="G61" s="6">
        <f t="shared" si="6"/>
        <v>635.54396221477134</v>
      </c>
      <c r="H61" s="6">
        <f t="shared" si="3"/>
        <v>12.587642201998506</v>
      </c>
      <c r="I61" s="2">
        <f t="shared" si="4"/>
        <v>86</v>
      </c>
      <c r="J61" s="18">
        <f t="shared" si="5"/>
        <v>182400</v>
      </c>
    </row>
    <row r="62" spans="1:10">
      <c r="A62" s="8">
        <f t="shared" si="2"/>
        <v>37</v>
      </c>
      <c r="B62" s="3">
        <f>(VLOOKUP($B$8,data!$E$3:$H$153,2,FALSE)+$B$10)*(VLOOKUP($B$8,data!$E$3:$H$153,3,FALSE)+$B$11)^0.5*(VLOOKUP($B$8,data!$E$3:$H$153,4,FALSE)+$B$12)^0.5*(VLOOKUP($A62,data!$A$2:$B$82,2,FALSE))^2/10</f>
        <v>1687.4459873019416</v>
      </c>
      <c r="C62" s="4">
        <f>(VLOOKUP($B$8,data!$E$3:$H$153,4,FALSE)+$B$12)*(VLOOKUP($A62,data!$A$2:$B$82,2,FALSE))</f>
        <v>118.2975345</v>
      </c>
      <c r="D62" s="2">
        <f>VLOOKUP(A62,data!$J$2:$K$21,2)</f>
        <v>9000</v>
      </c>
      <c r="E62" s="5">
        <f t="shared" si="7"/>
        <v>0.95037425826183974</v>
      </c>
      <c r="F62" s="5">
        <f t="shared" si="8"/>
        <v>0.97487140601303912</v>
      </c>
      <c r="G62" s="6">
        <f t="shared" si="6"/>
        <v>635.54886828124052</v>
      </c>
      <c r="H62" s="6">
        <f t="shared" si="3"/>
        <v>12.587545032744629</v>
      </c>
      <c r="I62" s="2">
        <f t="shared" si="4"/>
        <v>88</v>
      </c>
      <c r="J62" s="18">
        <f t="shared" si="5"/>
        <v>190400</v>
      </c>
    </row>
    <row r="63" spans="1:10">
      <c r="A63" s="8">
        <f t="shared" si="2"/>
        <v>37.5</v>
      </c>
      <c r="B63" s="3">
        <f>(VLOOKUP($B$8,data!$E$3:$H$153,2,FALSE)+$B$10)*(VLOOKUP($B$8,data!$E$3:$H$153,3,FALSE)+$B$11)^0.5*(VLOOKUP($B$8,data!$E$3:$H$153,4,FALSE)+$B$12)^0.5*(VLOOKUP($A63,data!$A$2:$B$82,2,FALSE))^2/10</f>
        <v>1700.0337780425773</v>
      </c>
      <c r="C63" s="4">
        <f>(VLOOKUP($B$8,data!$E$3:$H$153,4,FALSE)+$B$12)*(VLOOKUP($A63,data!$A$2:$B$82,2,FALSE))</f>
        <v>118.737945</v>
      </c>
      <c r="D63" s="2">
        <f>VLOOKUP(A63,data!$J$2:$K$21,2)</f>
        <v>9000</v>
      </c>
      <c r="E63" s="5">
        <f t="shared" si="7"/>
        <v>0.95746373690489528</v>
      </c>
      <c r="F63" s="5">
        <f t="shared" si="8"/>
        <v>0.97850075978759221</v>
      </c>
      <c r="G63" s="6">
        <f t="shared" si="6"/>
        <v>714.97852049179369</v>
      </c>
      <c r="H63" s="6">
        <f t="shared" si="3"/>
        <v>12.587790740635683</v>
      </c>
      <c r="I63" s="2">
        <f t="shared" si="4"/>
        <v>90</v>
      </c>
      <c r="J63" s="18">
        <f t="shared" si="5"/>
        <v>199400</v>
      </c>
    </row>
    <row r="64" spans="1:10">
      <c r="A64" s="8">
        <f t="shared" si="2"/>
        <v>38</v>
      </c>
      <c r="B64" s="3">
        <f>(VLOOKUP($B$8,data!$E$3:$H$153,2,FALSE)+$B$10)*(VLOOKUP($B$8,data!$E$3:$H$153,3,FALSE)+$B$11)^0.5*(VLOOKUP($B$8,data!$E$3:$H$153,4,FALSE)+$B$12)^0.5*(VLOOKUP($A64,data!$A$2:$B$82,2,FALSE))^2/10</f>
        <v>1712.6212928610362</v>
      </c>
      <c r="C64" s="4">
        <f>(VLOOKUP($B$8,data!$E$3:$H$153,4,FALSE)+$B$12)*(VLOOKUP($A64,data!$A$2:$B$82,2,FALSE))</f>
        <v>119.1767184</v>
      </c>
      <c r="D64" s="2">
        <f>VLOOKUP(A64,data!$J$2:$K$21,2)</f>
        <v>9000</v>
      </c>
      <c r="E64" s="5">
        <f t="shared" si="7"/>
        <v>0.96455306014781594</v>
      </c>
      <c r="F64" s="5">
        <f t="shared" si="8"/>
        <v>0.98211662247811282</v>
      </c>
      <c r="G64" s="6">
        <f t="shared" si="6"/>
        <v>714.99419303975753</v>
      </c>
      <c r="H64" s="6">
        <f t="shared" si="3"/>
        <v>12.587514818458885</v>
      </c>
      <c r="I64" s="2">
        <f t="shared" si="4"/>
        <v>92</v>
      </c>
      <c r="J64" s="18">
        <f t="shared" si="5"/>
        <v>208400</v>
      </c>
    </row>
    <row r="65" spans="1:10">
      <c r="A65" s="8">
        <f t="shared" si="2"/>
        <v>38.5</v>
      </c>
      <c r="B65" s="3">
        <f>(VLOOKUP($B$8,data!$E$3:$H$153,2,FALSE)+$B$10)*(VLOOKUP($B$8,data!$E$3:$H$153,3,FALSE)+$B$11)^0.5*(VLOOKUP($B$8,data!$E$3:$H$153,4,FALSE)+$B$12)^0.5*(VLOOKUP($A65,data!$A$2:$B$82,2,FALSE))^2/10</f>
        <v>1725.2088947628695</v>
      </c>
      <c r="C65" s="4">
        <f>(VLOOKUP($B$8,data!$E$3:$H$153,4,FALSE)+$B$12)*(VLOOKUP($A65,data!$A$2:$B$82,2,FALSE))</f>
        <v>119.61388530000001</v>
      </c>
      <c r="D65" s="2">
        <f>VLOOKUP(A65,data!$J$2:$K$21,2)</f>
        <v>9000</v>
      </c>
      <c r="E65" s="5">
        <f t="shared" si="7"/>
        <v>0.97164243243633441</v>
      </c>
      <c r="F65" s="5">
        <f t="shared" si="8"/>
        <v>0.98571924625439589</v>
      </c>
      <c r="G65" s="6">
        <f t="shared" si="6"/>
        <v>714.98924657676162</v>
      </c>
      <c r="H65" s="6">
        <f t="shared" si="3"/>
        <v>12.587601901833295</v>
      </c>
      <c r="I65" s="2">
        <f t="shared" si="4"/>
        <v>94</v>
      </c>
      <c r="J65" s="18">
        <f t="shared" si="5"/>
        <v>217400</v>
      </c>
    </row>
    <row r="66" spans="1:10">
      <c r="A66" s="8">
        <f t="shared" si="2"/>
        <v>39</v>
      </c>
      <c r="B66" s="3">
        <f>(VLOOKUP($B$8,data!$E$3:$H$153,2,FALSE)+$B$10)*(VLOOKUP($B$8,data!$E$3:$H$153,3,FALSE)+$B$11)^0.5*(VLOOKUP($B$8,data!$E$3:$H$153,4,FALSE)+$B$12)^0.5*(VLOOKUP($A66,data!$A$2:$B$82,2,FALSE))^2/10</f>
        <v>1737.7965185935802</v>
      </c>
      <c r="C66" s="4">
        <f>(VLOOKUP($B$8,data!$E$3:$H$153,4,FALSE)+$B$12)*(VLOOKUP($A66,data!$A$2:$B$82,2,FALSE))</f>
        <v>120.04946100000001</v>
      </c>
      <c r="D66" s="2">
        <f>VLOOKUP(A66,data!$J$2:$K$21,2)</f>
        <v>10000</v>
      </c>
      <c r="E66" s="5">
        <f t="shared" si="7"/>
        <v>0.97873181707525747</v>
      </c>
      <c r="F66" s="5">
        <f t="shared" si="8"/>
        <v>0.98930875720133893</v>
      </c>
      <c r="G66" s="6">
        <f t="shared" si="6"/>
        <v>714.98800099524578</v>
      </c>
      <c r="H66" s="6">
        <f t="shared" si="3"/>
        <v>12.587623830710754</v>
      </c>
      <c r="I66" s="2">
        <f t="shared" si="4"/>
        <v>96</v>
      </c>
      <c r="J66" s="18">
        <f t="shared" si="5"/>
        <v>226400</v>
      </c>
    </row>
    <row r="67" spans="1:10">
      <c r="A67" s="8">
        <f t="shared" si="2"/>
        <v>39.5</v>
      </c>
      <c r="B67" s="3">
        <f>(VLOOKUP($B$8,data!$E$3:$H$153,2,FALSE)+$B$10)*(VLOOKUP($B$8,data!$E$3:$H$153,3,FALSE)+$B$11)^0.5*(VLOOKUP($B$8,data!$E$3:$H$153,4,FALSE)+$B$12)^0.5*(VLOOKUP($A67,data!$A$2:$B$82,2,FALSE))^2/10</f>
        <v>1750.3841074709835</v>
      </c>
      <c r="C67" s="4">
        <f>(VLOOKUP($B$8,data!$E$3:$H$153,4,FALSE)+$B$12)*(VLOOKUP($A67,data!$A$2:$B$82,2,FALSE))</f>
        <v>120.4834608</v>
      </c>
      <c r="D67" s="2">
        <f>VLOOKUP(A67,data!$J$2:$K$21,2)</f>
        <v>10000</v>
      </c>
      <c r="E67" s="5">
        <f t="shared" si="7"/>
        <v>0.98582118202838098</v>
      </c>
      <c r="F67" s="5">
        <f t="shared" si="8"/>
        <v>0.99288528140383925</v>
      </c>
      <c r="G67" s="6">
        <f t="shared" si="6"/>
        <v>794.43331819897526</v>
      </c>
      <c r="H67" s="6">
        <f t="shared" si="3"/>
        <v>12.587588877403277</v>
      </c>
      <c r="I67" s="2">
        <f t="shared" si="4"/>
        <v>98</v>
      </c>
      <c r="J67" s="18">
        <f t="shared" si="5"/>
        <v>236400</v>
      </c>
    </row>
    <row r="68" spans="1:10">
      <c r="A68" s="8">
        <f t="shared" ref="A68:A72" si="9">A67+0.5</f>
        <v>40</v>
      </c>
      <c r="B68" s="6">
        <f>(VLOOKUP($B$8,data!$E$3:$H$153,2,FALSE)+$B$10)*(VLOOKUP($B$8,data!$E$3:$H$153,3,FALSE)+$B$11)^0.5*(VLOOKUP($B$8,data!$E$3:$H$153,4,FALSE)+$B$12)^0.5*(VLOOKUP($A68,data!$A$2:$B$82,2,FALSE))^2/10</f>
        <v>1762.9716127267736</v>
      </c>
      <c r="C68" s="4">
        <f>(VLOOKUP($B$8,data!$E$3:$H$153,4,FALSE)+$B$12)*(VLOOKUP($A68,data!$A$2:$B$82,2,FALSE))</f>
        <v>120.91589999999999</v>
      </c>
      <c r="D68" s="2">
        <f>VLOOKUP(A68,data!$J$2:$K$21,2)</f>
        <v>10000</v>
      </c>
      <c r="E68" s="5">
        <f t="shared" ref="E68:E72" si="10">B68/$D$15</f>
        <v>0.99291049988558</v>
      </c>
      <c r="F68" s="5">
        <f t="shared" ref="F68:F72" si="11">C68/$F$15</f>
        <v>0.99644894494679459</v>
      </c>
      <c r="G68" s="6">
        <f t="shared" ref="G68:G72" si="12">IF(D67/(B68-B67)&gt;1000,"1000+",D67/(B68-B67))</f>
        <v>794.43859579721766</v>
      </c>
      <c r="H68" s="6">
        <f t="shared" si="3"/>
        <v>12.58750525579012</v>
      </c>
      <c r="I68" s="2">
        <f t="shared" si="4"/>
        <v>100</v>
      </c>
      <c r="J68" s="18">
        <f t="shared" si="5"/>
        <v>246400</v>
      </c>
    </row>
    <row r="69" spans="1:10">
      <c r="A69" s="8">
        <f t="shared" si="9"/>
        <v>40.5</v>
      </c>
      <c r="B69" s="6">
        <f>(VLOOKUP($B$8,data!$E$3:$H$153,2,FALSE)+$B$10)*(VLOOKUP($B$8,data!$E$3:$H$153,3,FALSE)+$B$11)^0.5*(VLOOKUP($B$8,data!$E$3:$H$153,4,FALSE)+$B$12)^0.5*(VLOOKUP($A69,data!$A$2:$B$82,2,FALSE))^2/10</f>
        <v>1775.5594415910932</v>
      </c>
      <c r="C69" s="4">
        <f>(VLOOKUP($B$8,data!$E$3:$H$153,4,FALSE)+$B$12)*(VLOOKUP($A69,data!$A$2:$B$82,2,FALSE))</f>
        <v>121.34680920000001</v>
      </c>
      <c r="D69" s="2">
        <f>VLOOKUP(A69,data!$J$2:$K$21,2)</f>
        <v>10000</v>
      </c>
      <c r="E69" s="5">
        <f t="shared" si="10"/>
        <v>1</v>
      </c>
      <c r="F69" s="5">
        <f t="shared" si="11"/>
        <v>1</v>
      </c>
      <c r="G69" s="6">
        <f t="shared" si="12"/>
        <v>794.41817233035044</v>
      </c>
      <c r="H69" s="6">
        <f t="shared" si="3"/>
        <v>12.58782886431959</v>
      </c>
      <c r="I69" s="2">
        <f t="shared" si="4"/>
        <v>102</v>
      </c>
      <c r="J69" s="18">
        <f t="shared" si="5"/>
        <v>256400</v>
      </c>
    </row>
    <row r="70" spans="1:10">
      <c r="A70" s="8">
        <f t="shared" si="9"/>
        <v>41</v>
      </c>
      <c r="B70" s="6" t="e">
        <f>(VLOOKUP($B$8,data!$E$3:$H$153,2,FALSE)+$B$10)*(VLOOKUP($B$8,data!$E$3:$H$153,3,FALSE)+$B$11)^0.5*(VLOOKUP($B$8,data!$E$3:$H$153,4,FALSE)+$B$12)^0.5*(VLOOKUP($A70,data!$A$2:$B$82,2,FALSE))^2/10</f>
        <v>#N/A</v>
      </c>
      <c r="C70" s="4" t="e">
        <f>(VLOOKUP($B$8,data!$E$3:$H$153,4,FALSE)+$B$12)*(VLOOKUP($A70,data!$A$2:$B$82,2,FALSE))</f>
        <v>#N/A</v>
      </c>
      <c r="D70" s="2">
        <f>VLOOKUP(A70,data!$J$2:$K$21,2)</f>
        <v>10000</v>
      </c>
      <c r="E70" s="5" t="e">
        <f t="shared" si="10"/>
        <v>#N/A</v>
      </c>
      <c r="F70" s="5" t="e">
        <f t="shared" si="11"/>
        <v>#N/A</v>
      </c>
      <c r="G70" s="6" t="e">
        <f t="shared" si="12"/>
        <v>#N/A</v>
      </c>
      <c r="H70" s="6" t="e">
        <f t="shared" si="3"/>
        <v>#N/A</v>
      </c>
      <c r="I70" s="2">
        <f t="shared" si="4"/>
        <v>104</v>
      </c>
      <c r="J70" s="18">
        <f t="shared" si="5"/>
        <v>266400</v>
      </c>
    </row>
    <row r="71" spans="1:10">
      <c r="A71" s="8">
        <f t="shared" si="9"/>
        <v>41.5</v>
      </c>
      <c r="B71" s="6" t="e">
        <f>(VLOOKUP($B$8,data!$E$3:$H$153,2,FALSE)+$B$10)*(VLOOKUP($B$8,data!$E$3:$H$153,3,FALSE)+$B$11)^0.5*(VLOOKUP($B$8,data!$E$3:$H$153,4,FALSE)+$B$12)^0.5*(VLOOKUP($A71,data!$A$2:$B$82,2,FALSE))^2/10</f>
        <v>#N/A</v>
      </c>
      <c r="C71" s="4" t="e">
        <f>(VLOOKUP($B$8,data!$E$3:$H$153,4,FALSE)+$B$12)*(VLOOKUP($A71,data!$A$2:$B$82,2,FALSE))</f>
        <v>#N/A</v>
      </c>
      <c r="D71" s="2">
        <f>VLOOKUP(A71,data!$J$2:$K$21,2)</f>
        <v>10000</v>
      </c>
      <c r="E71" s="5" t="e">
        <f t="shared" si="10"/>
        <v>#N/A</v>
      </c>
      <c r="F71" s="5" t="e">
        <f t="shared" si="11"/>
        <v>#N/A</v>
      </c>
      <c r="G71" s="6" t="e">
        <f t="shared" si="12"/>
        <v>#N/A</v>
      </c>
      <c r="H71" s="6" t="e">
        <f t="shared" si="3"/>
        <v>#N/A</v>
      </c>
      <c r="I71" s="2">
        <f t="shared" si="4"/>
        <v>106</v>
      </c>
      <c r="J71" s="18">
        <f t="shared" si="5"/>
        <v>276400</v>
      </c>
    </row>
    <row r="72" spans="1:10">
      <c r="A72" s="8">
        <f t="shared" si="9"/>
        <v>42</v>
      </c>
      <c r="B72" s="6" t="e">
        <f>(VLOOKUP($B$8,data!$E$3:$H$153,2,FALSE)+$B$10)*(VLOOKUP($B$8,data!$E$3:$H$153,3,FALSE)+$B$11)^0.5*(VLOOKUP($B$8,data!$E$3:$H$153,4,FALSE)+$B$12)^0.5*(VLOOKUP($A72,data!$A$2:$B$82,2,FALSE))^2/10</f>
        <v>#N/A</v>
      </c>
      <c r="C72" s="4" t="e">
        <f>(VLOOKUP($B$8,data!$E$3:$H$153,4,FALSE)+$B$12)*(VLOOKUP($A72,data!$A$2:$B$82,2,FALSE))</f>
        <v>#N/A</v>
      </c>
      <c r="D72" s="2">
        <f>VLOOKUP(A72,data!$J$2:$K$21,2)</f>
        <v>10000</v>
      </c>
      <c r="E72" s="5" t="e">
        <f t="shared" si="10"/>
        <v>#N/A</v>
      </c>
      <c r="F72" s="5" t="e">
        <f t="shared" si="11"/>
        <v>#N/A</v>
      </c>
      <c r="G72" s="6" t="e">
        <f t="shared" si="12"/>
        <v>#N/A</v>
      </c>
      <c r="H72" s="6" t="e">
        <f t="shared" si="3"/>
        <v>#N/A</v>
      </c>
      <c r="I72" s="2">
        <f t="shared" si="4"/>
        <v>108</v>
      </c>
      <c r="J72" s="18">
        <f t="shared" si="5"/>
        <v>286400</v>
      </c>
    </row>
    <row r="73" spans="1:10">
      <c r="A73" s="8">
        <f t="shared" ref="A73:A74" si="13">A72+0.5</f>
        <v>42.5</v>
      </c>
      <c r="B73" s="6" t="e">
        <f>(VLOOKUP($B$8,data!$E$3:$H$153,2,FALSE)+$B$10)*(VLOOKUP($B$8,data!$E$3:$H$153,3,FALSE)+$B$11)^0.5*(VLOOKUP($B$8,data!$E$3:$H$153,4,FALSE)+$B$12)^0.5*(VLOOKUP($A73,data!$A$2:$B$82,2,FALSE))^2/10</f>
        <v>#N/A</v>
      </c>
      <c r="C73" s="4" t="e">
        <f>(VLOOKUP($B$8,data!$E$3:$H$153,4,FALSE)+$B$12)*(VLOOKUP($A73,data!$A$2:$B$82,2,FALSE))</f>
        <v>#N/A</v>
      </c>
      <c r="D73" s="2">
        <f>VLOOKUP(A73,data!$J$2:$K$21,2)</f>
        <v>10000</v>
      </c>
      <c r="E73" s="5" t="e">
        <f t="shared" ref="E73:E74" si="14">B73/$D$15</f>
        <v>#N/A</v>
      </c>
      <c r="F73" s="5" t="e">
        <f t="shared" ref="F73:F74" si="15">C73/$F$15</f>
        <v>#N/A</v>
      </c>
      <c r="G73" s="6" t="e">
        <f t="shared" ref="G73:G74" si="16">IF(D72/(B73-B72)&gt;1000,"1000+",D72/(B73-B72))</f>
        <v>#N/A</v>
      </c>
      <c r="H73" s="6" t="e">
        <f t="shared" si="3"/>
        <v>#N/A</v>
      </c>
      <c r="I73" s="2">
        <f t="shared" si="4"/>
        <v>110</v>
      </c>
      <c r="J73" s="18">
        <f t="shared" si="5"/>
        <v>296400</v>
      </c>
    </row>
    <row r="74" spans="1:10">
      <c r="A74" s="8">
        <f t="shared" si="13"/>
        <v>43</v>
      </c>
      <c r="B74" s="6" t="e">
        <f>(VLOOKUP($B$8,data!$E$3:$H$153,2,FALSE)+$B$10)*(VLOOKUP($B$8,data!$E$3:$H$153,3,FALSE)+$B$11)^0.5*(VLOOKUP($B$8,data!$E$3:$H$153,4,FALSE)+$B$12)^0.5*(VLOOKUP($A74,data!$A$2:$B$82,2,FALSE))^2/10</f>
        <v>#N/A</v>
      </c>
      <c r="C74" s="4" t="e">
        <f>(VLOOKUP($B$8,data!$E$3:$H$153,4,FALSE)+$B$12)*(VLOOKUP($A74,data!$A$2:$B$82,2,FALSE))</f>
        <v>#N/A</v>
      </c>
      <c r="D74" s="2">
        <f>VLOOKUP(A74,data!$J$2:$K$21,2)</f>
        <v>10000</v>
      </c>
      <c r="E74" s="5" t="e">
        <f t="shared" si="14"/>
        <v>#N/A</v>
      </c>
      <c r="F74" s="5" t="e">
        <f t="shared" si="15"/>
        <v>#N/A</v>
      </c>
      <c r="G74" s="6" t="e">
        <f t="shared" si="16"/>
        <v>#N/A</v>
      </c>
      <c r="H74" s="6" t="e">
        <f t="shared" si="3"/>
        <v>#N/A</v>
      </c>
      <c r="I74" s="2">
        <f t="shared" si="4"/>
        <v>112</v>
      </c>
      <c r="J74" s="18">
        <f t="shared" si="5"/>
        <v>306400</v>
      </c>
    </row>
    <row r="75" spans="1:10">
      <c r="A75" s="8">
        <f t="shared" ref="A75" si="17">A74+0.5</f>
        <v>43.5</v>
      </c>
      <c r="B75" s="6" t="e">
        <f>(VLOOKUP($B$8,data!$E$3:$H$153,2,FALSE)+$B$10)*(VLOOKUP($B$8,data!$E$3:$H$153,3,FALSE)+$B$11)^0.5*(VLOOKUP($B$8,data!$E$3:$H$153,4,FALSE)+$B$12)^0.5*(VLOOKUP($A75,data!$A$2:$B$82,2,FALSE))^2/10</f>
        <v>#N/A</v>
      </c>
      <c r="C75" s="4" t="e">
        <f>(VLOOKUP($B$8,data!$E$3:$H$153,4,FALSE)+$B$12)*(VLOOKUP($A75,data!$A$2:$B$82,2,FALSE))</f>
        <v>#N/A</v>
      </c>
      <c r="D75" s="2">
        <f>VLOOKUP(A75,data!$J$2:$K$21,2)</f>
        <v>10000</v>
      </c>
      <c r="E75" s="5" t="e">
        <f t="shared" ref="E75" si="18">B75/$D$15</f>
        <v>#N/A</v>
      </c>
      <c r="F75" s="5" t="e">
        <f t="shared" ref="F75" si="19">C75/$F$15</f>
        <v>#N/A</v>
      </c>
      <c r="G75" s="6" t="e">
        <f t="shared" ref="G75" si="20">IF(D74/(B75-B74)&gt;1000,"1000+",D74/(B75-B74))</f>
        <v>#N/A</v>
      </c>
      <c r="H75" s="6" t="e">
        <f t="shared" si="3"/>
        <v>#N/A</v>
      </c>
      <c r="I75" s="2">
        <f t="shared" si="4"/>
        <v>114</v>
      </c>
      <c r="J75" s="18">
        <f t="shared" si="5"/>
        <v>316400</v>
      </c>
    </row>
    <row r="76" spans="1:10">
      <c r="A76" s="8"/>
      <c r="B76" s="6"/>
      <c r="C76" s="4"/>
      <c r="D76" s="2"/>
      <c r="E76" s="5"/>
      <c r="F76" s="5"/>
      <c r="G76" s="6"/>
      <c r="H76" s="6"/>
      <c r="I76" s="2"/>
    </row>
    <row r="77" spans="1:10" ht="84" customHeight="1">
      <c r="A77" s="16" t="s">
        <v>67</v>
      </c>
      <c r="B77" s="14"/>
      <c r="C77" s="14"/>
      <c r="D77" s="14"/>
      <c r="E77" s="14"/>
      <c r="F77" s="14"/>
      <c r="G77" s="14"/>
      <c r="H77" s="14"/>
      <c r="I77" s="14"/>
      <c r="J77" s="14"/>
    </row>
    <row r="78" spans="1:10" ht="84" customHeight="1">
      <c r="A78" s="14"/>
      <c r="B78" s="14"/>
      <c r="C78" s="14"/>
      <c r="D78" s="14"/>
      <c r="E78" s="14"/>
      <c r="F78" s="14"/>
      <c r="G78" s="14"/>
      <c r="H78" s="14"/>
      <c r="I78" s="14"/>
      <c r="J78" s="14"/>
    </row>
    <row r="80" spans="1:10">
      <c r="A80" t="s">
        <v>173</v>
      </c>
    </row>
    <row r="115" spans="1:12">
      <c r="A115" t="s">
        <v>112</v>
      </c>
      <c r="C115" t="s">
        <v>113</v>
      </c>
      <c r="E115" t="s">
        <v>114</v>
      </c>
    </row>
    <row r="116" spans="1:12">
      <c r="A116">
        <v>1</v>
      </c>
      <c r="B116">
        <v>9.4E-2</v>
      </c>
      <c r="C116">
        <v>200</v>
      </c>
      <c r="D116">
        <v>1</v>
      </c>
      <c r="F116" t="s">
        <v>115</v>
      </c>
      <c r="G116" t="s">
        <v>116</v>
      </c>
      <c r="I116" t="s">
        <v>117</v>
      </c>
      <c r="J116" t="s">
        <v>118</v>
      </c>
    </row>
    <row r="117" spans="1:12">
      <c r="A117">
        <v>1.5</v>
      </c>
      <c r="B117">
        <v>0.13513739999999999</v>
      </c>
      <c r="C117">
        <v>400</v>
      </c>
      <c r="D117">
        <v>3</v>
      </c>
      <c r="E117" t="s">
        <v>119</v>
      </c>
      <c r="F117">
        <v>126</v>
      </c>
      <c r="G117">
        <v>126</v>
      </c>
      <c r="I117">
        <v>90</v>
      </c>
      <c r="J117" t="s">
        <v>120</v>
      </c>
      <c r="L117" t="s">
        <v>29</v>
      </c>
    </row>
    <row r="118" spans="1:12">
      <c r="A118">
        <v>2</v>
      </c>
      <c r="B118">
        <v>0.16639789999999999</v>
      </c>
      <c r="C118">
        <v>600</v>
      </c>
      <c r="D118">
        <v>5</v>
      </c>
      <c r="E118" t="s">
        <v>121</v>
      </c>
      <c r="F118">
        <v>156</v>
      </c>
      <c r="G118">
        <v>158</v>
      </c>
      <c r="I118">
        <v>120</v>
      </c>
      <c r="J118" t="s">
        <v>120</v>
      </c>
      <c r="L118" t="s">
        <v>100</v>
      </c>
    </row>
    <row r="119" spans="1:12">
      <c r="A119">
        <v>2.5</v>
      </c>
      <c r="B119">
        <v>0.19265090000000001</v>
      </c>
      <c r="C119">
        <v>800</v>
      </c>
      <c r="D119">
        <v>7</v>
      </c>
      <c r="E119" t="s">
        <v>120</v>
      </c>
      <c r="F119">
        <v>198</v>
      </c>
      <c r="G119">
        <v>200</v>
      </c>
      <c r="I119">
        <v>160</v>
      </c>
      <c r="L119" t="s">
        <v>30</v>
      </c>
    </row>
    <row r="120" spans="1:12">
      <c r="A120">
        <v>3</v>
      </c>
      <c r="B120">
        <v>0.21573249999999999</v>
      </c>
      <c r="C120">
        <v>1000</v>
      </c>
      <c r="D120">
        <v>9</v>
      </c>
      <c r="E120" t="s">
        <v>122</v>
      </c>
      <c r="F120">
        <v>128</v>
      </c>
      <c r="G120">
        <v>108</v>
      </c>
      <c r="I120">
        <v>78</v>
      </c>
      <c r="J120" t="s">
        <v>123</v>
      </c>
      <c r="L120" t="s">
        <v>83</v>
      </c>
    </row>
    <row r="121" spans="1:12">
      <c r="A121">
        <v>3.5</v>
      </c>
      <c r="B121">
        <v>0.2365727</v>
      </c>
      <c r="C121">
        <v>1300</v>
      </c>
      <c r="D121">
        <v>11</v>
      </c>
      <c r="E121" t="s">
        <v>124</v>
      </c>
      <c r="F121">
        <v>160</v>
      </c>
      <c r="G121">
        <v>140</v>
      </c>
      <c r="I121">
        <v>116</v>
      </c>
      <c r="J121" t="s">
        <v>123</v>
      </c>
      <c r="L121" t="s">
        <v>25</v>
      </c>
    </row>
    <row r="122" spans="1:12">
      <c r="A122">
        <v>4</v>
      </c>
      <c r="B122">
        <v>0.25572010000000001</v>
      </c>
      <c r="C122">
        <v>1600</v>
      </c>
      <c r="D122">
        <v>13</v>
      </c>
      <c r="E122" t="s">
        <v>123</v>
      </c>
      <c r="F122">
        <v>212</v>
      </c>
      <c r="G122">
        <v>182</v>
      </c>
      <c r="I122">
        <v>156</v>
      </c>
      <c r="L122" t="s">
        <v>102</v>
      </c>
    </row>
    <row r="123" spans="1:12">
      <c r="A123">
        <v>4.5</v>
      </c>
      <c r="B123">
        <v>0.27353040000000001</v>
      </c>
      <c r="C123">
        <v>1900</v>
      </c>
      <c r="D123">
        <v>15</v>
      </c>
      <c r="E123" t="s">
        <v>125</v>
      </c>
      <c r="F123">
        <v>112</v>
      </c>
      <c r="G123">
        <v>142</v>
      </c>
      <c r="I123">
        <v>88</v>
      </c>
      <c r="J123" t="s">
        <v>126</v>
      </c>
      <c r="L123" t="s">
        <v>73</v>
      </c>
    </row>
    <row r="124" spans="1:12">
      <c r="A124">
        <v>5</v>
      </c>
      <c r="B124">
        <v>0.29024990000000001</v>
      </c>
      <c r="C124">
        <v>2200</v>
      </c>
      <c r="D124">
        <v>17</v>
      </c>
      <c r="E124" t="s">
        <v>127</v>
      </c>
      <c r="F124">
        <v>144</v>
      </c>
      <c r="G124">
        <v>176</v>
      </c>
      <c r="I124">
        <v>118</v>
      </c>
      <c r="J124" t="s">
        <v>126</v>
      </c>
      <c r="L124" t="s">
        <v>35</v>
      </c>
    </row>
    <row r="125" spans="1:12">
      <c r="A125">
        <v>5.5</v>
      </c>
      <c r="B125">
        <v>0.30605739999999998</v>
      </c>
      <c r="C125">
        <v>2500</v>
      </c>
      <c r="D125">
        <v>19</v>
      </c>
      <c r="E125" t="s">
        <v>126</v>
      </c>
      <c r="F125">
        <v>186</v>
      </c>
      <c r="G125">
        <v>222</v>
      </c>
      <c r="I125">
        <v>158</v>
      </c>
      <c r="L125" t="s">
        <v>126</v>
      </c>
    </row>
    <row r="126" spans="1:12">
      <c r="A126">
        <v>6</v>
      </c>
      <c r="B126">
        <v>0.32108759999999997</v>
      </c>
      <c r="C126">
        <v>3000</v>
      </c>
      <c r="D126">
        <v>21</v>
      </c>
      <c r="E126" t="s">
        <v>69</v>
      </c>
      <c r="F126">
        <v>62</v>
      </c>
      <c r="G126">
        <v>66</v>
      </c>
      <c r="I126">
        <v>90</v>
      </c>
      <c r="J126" t="s">
        <v>70</v>
      </c>
      <c r="L126" t="s">
        <v>119</v>
      </c>
    </row>
    <row r="127" spans="1:12">
      <c r="A127">
        <v>6.5</v>
      </c>
      <c r="B127">
        <v>0.33544499999999999</v>
      </c>
      <c r="C127">
        <v>3500</v>
      </c>
      <c r="D127">
        <v>23</v>
      </c>
      <c r="E127" t="s">
        <v>71</v>
      </c>
      <c r="F127">
        <v>56</v>
      </c>
      <c r="G127">
        <v>86</v>
      </c>
      <c r="I127">
        <v>100</v>
      </c>
      <c r="J127" t="s">
        <v>70</v>
      </c>
      <c r="L127" t="s">
        <v>70</v>
      </c>
    </row>
    <row r="128" spans="1:12">
      <c r="A128">
        <v>7</v>
      </c>
      <c r="B128">
        <v>0.34921269999999999</v>
      </c>
      <c r="C128">
        <v>4000</v>
      </c>
      <c r="D128">
        <v>25</v>
      </c>
      <c r="E128" t="s">
        <v>70</v>
      </c>
      <c r="F128">
        <v>144</v>
      </c>
      <c r="G128">
        <v>144</v>
      </c>
      <c r="I128">
        <v>120</v>
      </c>
      <c r="L128" t="s">
        <v>69</v>
      </c>
    </row>
    <row r="129" spans="1:12">
      <c r="A129">
        <v>7.5</v>
      </c>
      <c r="B129">
        <v>0.3624578</v>
      </c>
      <c r="C129">
        <v>4500</v>
      </c>
      <c r="D129">
        <v>27</v>
      </c>
      <c r="E129" t="s">
        <v>72</v>
      </c>
      <c r="F129">
        <v>68</v>
      </c>
      <c r="G129">
        <v>64</v>
      </c>
      <c r="I129">
        <v>80</v>
      </c>
      <c r="J129" t="s">
        <v>73</v>
      </c>
      <c r="L129" t="s">
        <v>45</v>
      </c>
    </row>
    <row r="130" spans="1:12">
      <c r="A130">
        <v>8</v>
      </c>
      <c r="B130">
        <v>0.3752356</v>
      </c>
      <c r="C130">
        <v>5000</v>
      </c>
      <c r="D130">
        <v>29</v>
      </c>
      <c r="E130" t="s">
        <v>74</v>
      </c>
      <c r="F130">
        <v>62</v>
      </c>
      <c r="G130">
        <v>82</v>
      </c>
      <c r="I130">
        <v>90</v>
      </c>
      <c r="J130" t="s">
        <v>73</v>
      </c>
      <c r="L130" t="s">
        <v>123</v>
      </c>
    </row>
    <row r="131" spans="1:12">
      <c r="A131">
        <v>8.5</v>
      </c>
      <c r="B131">
        <v>0.3875924</v>
      </c>
      <c r="C131">
        <v>6000</v>
      </c>
      <c r="D131">
        <v>31</v>
      </c>
      <c r="E131" t="s">
        <v>73</v>
      </c>
      <c r="F131">
        <v>144</v>
      </c>
      <c r="G131">
        <v>130</v>
      </c>
      <c r="I131">
        <v>130</v>
      </c>
      <c r="L131" t="s">
        <v>122</v>
      </c>
    </row>
    <row r="132" spans="1:12">
      <c r="A132">
        <v>9</v>
      </c>
      <c r="B132">
        <v>0.39956730000000001</v>
      </c>
      <c r="C132">
        <v>7000</v>
      </c>
      <c r="D132">
        <v>33</v>
      </c>
      <c r="E132" t="s">
        <v>75</v>
      </c>
      <c r="F132">
        <v>94</v>
      </c>
      <c r="G132">
        <v>90</v>
      </c>
      <c r="I132">
        <v>80</v>
      </c>
      <c r="J132" t="s">
        <v>76</v>
      </c>
      <c r="L132" t="s">
        <v>124</v>
      </c>
    </row>
    <row r="133" spans="1:12">
      <c r="A133">
        <v>9.5</v>
      </c>
      <c r="B133">
        <v>0.41119359999999999</v>
      </c>
      <c r="C133">
        <v>8000</v>
      </c>
      <c r="D133">
        <v>35</v>
      </c>
      <c r="E133" t="s">
        <v>77</v>
      </c>
      <c r="F133">
        <v>126</v>
      </c>
      <c r="G133">
        <v>122</v>
      </c>
      <c r="I133">
        <v>126</v>
      </c>
      <c r="J133" t="s">
        <v>76</v>
      </c>
      <c r="L133" t="s">
        <v>2</v>
      </c>
    </row>
    <row r="134" spans="1:12">
      <c r="A134">
        <v>10</v>
      </c>
      <c r="B134">
        <v>0.42249999999999999</v>
      </c>
      <c r="C134">
        <v>9000</v>
      </c>
      <c r="D134">
        <v>37</v>
      </c>
      <c r="E134" t="s">
        <v>76</v>
      </c>
      <c r="F134">
        <v>170</v>
      </c>
      <c r="G134">
        <v>166</v>
      </c>
      <c r="I134">
        <v>166</v>
      </c>
      <c r="L134" t="s">
        <v>1</v>
      </c>
    </row>
    <row r="135" spans="1:12">
      <c r="A135">
        <v>10.5</v>
      </c>
      <c r="B135">
        <v>0.4335117</v>
      </c>
      <c r="C135">
        <v>10000</v>
      </c>
      <c r="D135">
        <v>39</v>
      </c>
      <c r="E135" t="s">
        <v>78</v>
      </c>
      <c r="F135">
        <v>92</v>
      </c>
      <c r="G135">
        <v>86</v>
      </c>
      <c r="I135">
        <v>60</v>
      </c>
      <c r="J135" t="s">
        <v>79</v>
      </c>
      <c r="L135" t="s">
        <v>149</v>
      </c>
    </row>
    <row r="136" spans="1:12">
      <c r="A136">
        <v>11</v>
      </c>
      <c r="B136">
        <v>0.44310759999999999</v>
      </c>
      <c r="E136" t="s">
        <v>79</v>
      </c>
      <c r="F136">
        <v>146</v>
      </c>
      <c r="G136">
        <v>150</v>
      </c>
      <c r="I136">
        <v>110</v>
      </c>
      <c r="L136" t="s">
        <v>162</v>
      </c>
    </row>
    <row r="137" spans="1:12">
      <c r="A137">
        <v>11.5</v>
      </c>
      <c r="B137">
        <v>0.45306000000000002</v>
      </c>
      <c r="E137" t="s">
        <v>80</v>
      </c>
      <c r="F137">
        <v>102</v>
      </c>
      <c r="G137">
        <v>78</v>
      </c>
      <c r="I137">
        <v>80</v>
      </c>
      <c r="J137" t="s">
        <v>81</v>
      </c>
      <c r="L137" t="s">
        <v>145</v>
      </c>
    </row>
    <row r="138" spans="1:12">
      <c r="A138">
        <v>12</v>
      </c>
      <c r="B138">
        <v>0.4627984</v>
      </c>
      <c r="E138" t="s">
        <v>81</v>
      </c>
      <c r="F138">
        <v>168</v>
      </c>
      <c r="G138">
        <v>146</v>
      </c>
      <c r="I138">
        <v>130</v>
      </c>
      <c r="L138" t="s">
        <v>16</v>
      </c>
    </row>
    <row r="139" spans="1:12">
      <c r="A139">
        <v>12.5</v>
      </c>
      <c r="B139">
        <v>0.47233609999999998</v>
      </c>
      <c r="E139" t="s">
        <v>82</v>
      </c>
      <c r="F139">
        <v>112</v>
      </c>
      <c r="G139">
        <v>112</v>
      </c>
      <c r="I139">
        <v>70</v>
      </c>
      <c r="J139" t="s">
        <v>83</v>
      </c>
      <c r="L139" t="s">
        <v>64</v>
      </c>
    </row>
    <row r="140" spans="1:12">
      <c r="A140">
        <v>13</v>
      </c>
      <c r="B140">
        <v>0.48168499999999997</v>
      </c>
      <c r="E140" t="s">
        <v>83</v>
      </c>
      <c r="F140">
        <v>166</v>
      </c>
      <c r="G140">
        <v>166</v>
      </c>
      <c r="I140">
        <v>120</v>
      </c>
      <c r="L140" t="s">
        <v>143</v>
      </c>
    </row>
    <row r="141" spans="1:12">
      <c r="A141">
        <v>13.5</v>
      </c>
      <c r="B141">
        <v>0.49085580000000001</v>
      </c>
      <c r="E141" t="s">
        <v>84</v>
      </c>
      <c r="F141">
        <v>124</v>
      </c>
      <c r="G141">
        <v>108</v>
      </c>
      <c r="I141">
        <v>70</v>
      </c>
      <c r="J141" t="s">
        <v>85</v>
      </c>
      <c r="L141" t="s">
        <v>142</v>
      </c>
    </row>
    <row r="142" spans="1:12">
      <c r="A142">
        <v>14</v>
      </c>
      <c r="B142">
        <v>0.49985839999999998</v>
      </c>
      <c r="E142" t="s">
        <v>85</v>
      </c>
      <c r="F142">
        <v>200</v>
      </c>
      <c r="G142">
        <v>154</v>
      </c>
      <c r="I142">
        <v>120</v>
      </c>
      <c r="L142" t="s">
        <v>107</v>
      </c>
    </row>
    <row r="143" spans="1:12">
      <c r="A143">
        <v>14.5</v>
      </c>
      <c r="B143">
        <v>0.50870179999999998</v>
      </c>
      <c r="E143" t="s">
        <v>86</v>
      </c>
      <c r="F143">
        <v>90</v>
      </c>
      <c r="G143">
        <v>114</v>
      </c>
      <c r="I143">
        <v>100</v>
      </c>
      <c r="J143" t="s">
        <v>87</v>
      </c>
      <c r="L143" t="s">
        <v>106</v>
      </c>
    </row>
    <row r="144" spans="1:12">
      <c r="A144">
        <v>15</v>
      </c>
      <c r="B144">
        <v>0.51739400000000002</v>
      </c>
      <c r="E144" t="s">
        <v>87</v>
      </c>
      <c r="F144">
        <v>150</v>
      </c>
      <c r="G144">
        <v>172</v>
      </c>
      <c r="I144">
        <v>150</v>
      </c>
      <c r="L144" t="s">
        <v>105</v>
      </c>
    </row>
    <row r="145" spans="1:12">
      <c r="A145">
        <v>15.5</v>
      </c>
      <c r="B145">
        <v>0.52594249999999998</v>
      </c>
      <c r="E145" t="s">
        <v>88</v>
      </c>
      <c r="F145">
        <v>100</v>
      </c>
      <c r="G145">
        <v>104</v>
      </c>
      <c r="I145">
        <v>110</v>
      </c>
      <c r="J145" t="s">
        <v>89</v>
      </c>
      <c r="L145" t="s">
        <v>154</v>
      </c>
    </row>
    <row r="146" spans="1:12">
      <c r="A146">
        <v>16</v>
      </c>
      <c r="B146">
        <v>0.53435429999999995</v>
      </c>
      <c r="E146" t="s">
        <v>90</v>
      </c>
      <c r="F146">
        <v>132</v>
      </c>
      <c r="G146">
        <v>136</v>
      </c>
      <c r="I146">
        <v>140</v>
      </c>
      <c r="J146" t="s">
        <v>89</v>
      </c>
      <c r="L146" t="s">
        <v>17</v>
      </c>
    </row>
    <row r="147" spans="1:12">
      <c r="A147">
        <v>16.5</v>
      </c>
      <c r="B147">
        <v>0.5426358</v>
      </c>
      <c r="E147" t="s">
        <v>89</v>
      </c>
      <c r="F147">
        <v>184</v>
      </c>
      <c r="G147">
        <v>190</v>
      </c>
      <c r="I147">
        <v>180</v>
      </c>
      <c r="L147" t="s">
        <v>65</v>
      </c>
    </row>
    <row r="148" spans="1:12">
      <c r="A148">
        <v>17</v>
      </c>
      <c r="B148">
        <v>0.55079270000000002</v>
      </c>
      <c r="E148" t="s">
        <v>91</v>
      </c>
      <c r="F148">
        <v>110</v>
      </c>
      <c r="G148">
        <v>94</v>
      </c>
      <c r="I148">
        <v>92</v>
      </c>
      <c r="J148" t="s">
        <v>92</v>
      </c>
      <c r="L148" t="s">
        <v>82</v>
      </c>
    </row>
    <row r="149" spans="1:12">
      <c r="A149">
        <v>17.5</v>
      </c>
      <c r="B149">
        <v>0.55883059999999996</v>
      </c>
      <c r="E149" t="s">
        <v>0</v>
      </c>
      <c r="F149">
        <v>142</v>
      </c>
      <c r="G149">
        <v>128</v>
      </c>
      <c r="I149">
        <v>122</v>
      </c>
      <c r="J149" t="s">
        <v>92</v>
      </c>
      <c r="L149" t="s">
        <v>57</v>
      </c>
    </row>
    <row r="150" spans="1:12">
      <c r="A150">
        <v>18</v>
      </c>
      <c r="B150">
        <v>0.56675450000000005</v>
      </c>
      <c r="E150" t="s">
        <v>92</v>
      </c>
      <c r="F150">
        <v>204</v>
      </c>
      <c r="G150">
        <v>170</v>
      </c>
      <c r="I150">
        <v>162</v>
      </c>
      <c r="L150" t="s">
        <v>159</v>
      </c>
    </row>
    <row r="151" spans="1:12">
      <c r="A151">
        <v>18.5</v>
      </c>
      <c r="B151">
        <v>0.5745692</v>
      </c>
      <c r="E151" t="s">
        <v>1</v>
      </c>
      <c r="F151">
        <v>116</v>
      </c>
      <c r="G151">
        <v>124</v>
      </c>
      <c r="I151">
        <v>140</v>
      </c>
      <c r="J151" t="s">
        <v>2</v>
      </c>
      <c r="L151" t="s">
        <v>160</v>
      </c>
    </row>
    <row r="152" spans="1:12">
      <c r="A152">
        <v>19</v>
      </c>
      <c r="B152">
        <v>0.58227890000000004</v>
      </c>
      <c r="E152" t="s">
        <v>2</v>
      </c>
      <c r="F152">
        <v>178</v>
      </c>
      <c r="G152">
        <v>178</v>
      </c>
      <c r="I152">
        <v>190</v>
      </c>
      <c r="L152" t="s">
        <v>161</v>
      </c>
    </row>
    <row r="153" spans="1:12">
      <c r="A153">
        <v>19.5</v>
      </c>
      <c r="B153">
        <v>0.58988790000000002</v>
      </c>
      <c r="E153" t="s">
        <v>3</v>
      </c>
      <c r="F153">
        <v>106</v>
      </c>
      <c r="G153">
        <v>118</v>
      </c>
      <c r="I153">
        <v>76</v>
      </c>
      <c r="J153" t="s">
        <v>4</v>
      </c>
      <c r="L153" t="s">
        <v>141</v>
      </c>
    </row>
    <row r="154" spans="1:12">
      <c r="A154">
        <v>20</v>
      </c>
      <c r="B154">
        <v>0.59740000000000004</v>
      </c>
      <c r="E154" t="s">
        <v>4</v>
      </c>
      <c r="F154">
        <v>176</v>
      </c>
      <c r="G154">
        <v>194</v>
      </c>
      <c r="I154">
        <v>146</v>
      </c>
      <c r="L154" t="s">
        <v>81</v>
      </c>
    </row>
    <row r="155" spans="1:12">
      <c r="A155">
        <v>20.5</v>
      </c>
      <c r="B155">
        <v>0.60481879999999999</v>
      </c>
      <c r="E155" t="s">
        <v>5</v>
      </c>
      <c r="F155">
        <v>98</v>
      </c>
      <c r="G155">
        <v>54</v>
      </c>
      <c r="I155">
        <v>230</v>
      </c>
      <c r="J155" t="s">
        <v>6</v>
      </c>
      <c r="L155" t="s">
        <v>94</v>
      </c>
    </row>
    <row r="156" spans="1:12">
      <c r="A156">
        <v>21</v>
      </c>
      <c r="B156">
        <v>0.61215730000000002</v>
      </c>
      <c r="E156" t="s">
        <v>6</v>
      </c>
      <c r="F156">
        <v>168</v>
      </c>
      <c r="G156">
        <v>108</v>
      </c>
      <c r="I156">
        <v>280</v>
      </c>
      <c r="L156" t="s">
        <v>150</v>
      </c>
    </row>
    <row r="157" spans="1:12">
      <c r="A157">
        <v>21.5</v>
      </c>
      <c r="B157">
        <v>0.61940410000000001</v>
      </c>
      <c r="E157" t="s">
        <v>7</v>
      </c>
      <c r="F157">
        <v>88</v>
      </c>
      <c r="G157">
        <v>90</v>
      </c>
      <c r="I157">
        <v>80</v>
      </c>
      <c r="J157" t="s">
        <v>8</v>
      </c>
      <c r="L157" t="s">
        <v>152</v>
      </c>
    </row>
    <row r="158" spans="1:12">
      <c r="A158">
        <v>22</v>
      </c>
      <c r="B158">
        <v>0.62656710000000004</v>
      </c>
      <c r="E158" t="s">
        <v>8</v>
      </c>
      <c r="F158">
        <v>164</v>
      </c>
      <c r="G158">
        <v>164</v>
      </c>
      <c r="I158">
        <v>150</v>
      </c>
      <c r="L158" t="s">
        <v>132</v>
      </c>
    </row>
    <row r="159" spans="1:12">
      <c r="A159">
        <v>22.5</v>
      </c>
      <c r="B159">
        <v>0.63364920000000002</v>
      </c>
      <c r="E159" t="s">
        <v>9</v>
      </c>
      <c r="F159">
        <v>134</v>
      </c>
      <c r="G159">
        <v>130</v>
      </c>
      <c r="I159">
        <v>90</v>
      </c>
      <c r="J159" t="s">
        <v>10</v>
      </c>
      <c r="L159" t="s">
        <v>11</v>
      </c>
    </row>
    <row r="160" spans="1:12">
      <c r="A160">
        <v>23</v>
      </c>
      <c r="B160">
        <v>0.64065300000000003</v>
      </c>
      <c r="E160" t="s">
        <v>11</v>
      </c>
      <c r="F160">
        <v>162</v>
      </c>
      <c r="G160">
        <v>158</v>
      </c>
      <c r="I160">
        <v>120</v>
      </c>
      <c r="J160" t="s">
        <v>10</v>
      </c>
      <c r="L160" t="s">
        <v>8</v>
      </c>
    </row>
    <row r="161" spans="1:12">
      <c r="A161">
        <v>23.5</v>
      </c>
      <c r="B161">
        <v>0.64758099999999996</v>
      </c>
      <c r="E161" t="s">
        <v>10</v>
      </c>
      <c r="F161">
        <v>202</v>
      </c>
      <c r="G161">
        <v>190</v>
      </c>
      <c r="I161">
        <v>150</v>
      </c>
      <c r="L161" t="s">
        <v>50</v>
      </c>
    </row>
    <row r="162" spans="1:12">
      <c r="A162">
        <v>24</v>
      </c>
      <c r="B162">
        <v>0.65443560000000001</v>
      </c>
      <c r="E162" t="s">
        <v>12</v>
      </c>
      <c r="F162">
        <v>122</v>
      </c>
      <c r="G162">
        <v>120</v>
      </c>
      <c r="I162">
        <v>70</v>
      </c>
      <c r="J162" t="s">
        <v>13</v>
      </c>
      <c r="L162" t="s">
        <v>21</v>
      </c>
    </row>
    <row r="163" spans="1:12">
      <c r="A163">
        <v>24.5</v>
      </c>
      <c r="B163">
        <v>0.66121929999999995</v>
      </c>
      <c r="E163" t="s">
        <v>13</v>
      </c>
      <c r="F163">
        <v>162</v>
      </c>
      <c r="G163">
        <v>170</v>
      </c>
      <c r="I163">
        <v>120</v>
      </c>
      <c r="L163" t="s">
        <v>134</v>
      </c>
    </row>
    <row r="164" spans="1:12">
      <c r="A164">
        <v>25</v>
      </c>
      <c r="B164">
        <v>0.66793400000000003</v>
      </c>
      <c r="E164" t="s">
        <v>14</v>
      </c>
      <c r="F164">
        <v>108</v>
      </c>
      <c r="G164">
        <v>118</v>
      </c>
      <c r="I164">
        <v>120</v>
      </c>
      <c r="J164" t="s">
        <v>15</v>
      </c>
      <c r="L164" t="s">
        <v>133</v>
      </c>
    </row>
    <row r="165" spans="1:12">
      <c r="A165">
        <v>25.5</v>
      </c>
      <c r="B165">
        <v>0.67458189999999996</v>
      </c>
      <c r="E165" t="s">
        <v>15</v>
      </c>
      <c r="F165">
        <v>172</v>
      </c>
      <c r="G165">
        <v>154</v>
      </c>
      <c r="I165">
        <v>140</v>
      </c>
      <c r="L165" t="s">
        <v>146</v>
      </c>
    </row>
    <row r="166" spans="1:12">
      <c r="A166">
        <v>26</v>
      </c>
      <c r="B166">
        <v>0.68116489999999996</v>
      </c>
      <c r="E166" t="s">
        <v>16</v>
      </c>
      <c r="F166">
        <v>108</v>
      </c>
      <c r="G166">
        <v>86</v>
      </c>
      <c r="I166">
        <v>20</v>
      </c>
      <c r="J166" t="s">
        <v>17</v>
      </c>
      <c r="L166" t="s">
        <v>24</v>
      </c>
    </row>
    <row r="167" spans="1:12">
      <c r="A167">
        <v>26.5</v>
      </c>
      <c r="B167">
        <v>0.68768490000000004</v>
      </c>
      <c r="E167" t="s">
        <v>17</v>
      </c>
      <c r="F167">
        <v>148</v>
      </c>
      <c r="G167">
        <v>140</v>
      </c>
      <c r="I167">
        <v>70</v>
      </c>
      <c r="L167" t="s">
        <v>62</v>
      </c>
    </row>
    <row r="168" spans="1:12">
      <c r="A168">
        <v>27</v>
      </c>
      <c r="B168">
        <v>0.69414370000000003</v>
      </c>
      <c r="E168" t="s">
        <v>18</v>
      </c>
      <c r="F168">
        <v>104</v>
      </c>
      <c r="G168">
        <v>94</v>
      </c>
      <c r="I168">
        <v>80</v>
      </c>
      <c r="J168" t="s">
        <v>19</v>
      </c>
      <c r="L168" t="s">
        <v>151</v>
      </c>
    </row>
    <row r="169" spans="1:12">
      <c r="A169">
        <v>27.5</v>
      </c>
      <c r="B169">
        <v>0.70054289999999997</v>
      </c>
      <c r="E169" t="s">
        <v>19</v>
      </c>
      <c r="F169">
        <v>156</v>
      </c>
      <c r="G169">
        <v>146</v>
      </c>
      <c r="I169">
        <v>130</v>
      </c>
      <c r="L169" t="s">
        <v>165</v>
      </c>
    </row>
    <row r="170" spans="1:12">
      <c r="A170">
        <v>28</v>
      </c>
      <c r="B170">
        <v>0.70688419999999996</v>
      </c>
      <c r="E170" t="s">
        <v>20</v>
      </c>
      <c r="F170">
        <v>132</v>
      </c>
      <c r="G170">
        <v>112</v>
      </c>
      <c r="I170">
        <v>100</v>
      </c>
      <c r="J170" t="s">
        <v>21</v>
      </c>
      <c r="L170" t="s">
        <v>164</v>
      </c>
    </row>
    <row r="171" spans="1:12">
      <c r="A171">
        <v>28.5</v>
      </c>
      <c r="B171">
        <v>0.7131691</v>
      </c>
      <c r="E171" t="s">
        <v>21</v>
      </c>
      <c r="F171">
        <v>194</v>
      </c>
      <c r="G171">
        <v>176</v>
      </c>
      <c r="I171">
        <v>160</v>
      </c>
      <c r="L171" t="s">
        <v>48</v>
      </c>
    </row>
    <row r="172" spans="1:12">
      <c r="A172">
        <v>29</v>
      </c>
      <c r="B172">
        <v>0.71939909999999996</v>
      </c>
      <c r="E172" t="s">
        <v>22</v>
      </c>
      <c r="F172">
        <v>122</v>
      </c>
      <c r="G172">
        <v>96</v>
      </c>
      <c r="I172">
        <v>80</v>
      </c>
      <c r="J172" t="s">
        <v>23</v>
      </c>
      <c r="L172" t="s">
        <v>155</v>
      </c>
    </row>
    <row r="173" spans="1:12">
      <c r="A173">
        <v>29.5</v>
      </c>
      <c r="B173">
        <v>0.72557559999999999</v>
      </c>
      <c r="E173" t="s">
        <v>23</v>
      </c>
      <c r="F173">
        <v>178</v>
      </c>
      <c r="G173">
        <v>150</v>
      </c>
      <c r="I173">
        <v>130</v>
      </c>
      <c r="L173" t="s">
        <v>121</v>
      </c>
    </row>
    <row r="174" spans="1:12">
      <c r="A174">
        <v>30</v>
      </c>
      <c r="B174">
        <v>0.73170000000000002</v>
      </c>
      <c r="E174" t="s">
        <v>24</v>
      </c>
      <c r="F174">
        <v>156</v>
      </c>
      <c r="G174">
        <v>110</v>
      </c>
      <c r="I174">
        <v>110</v>
      </c>
      <c r="J174" t="s">
        <v>25</v>
      </c>
      <c r="L174" t="s">
        <v>5</v>
      </c>
    </row>
    <row r="175" spans="1:12">
      <c r="A175">
        <v>30.5</v>
      </c>
      <c r="B175">
        <v>0.73777349999999997</v>
      </c>
      <c r="E175" t="s">
        <v>25</v>
      </c>
      <c r="F175">
        <v>230</v>
      </c>
      <c r="G175">
        <v>180</v>
      </c>
      <c r="I175">
        <v>180</v>
      </c>
      <c r="L175" t="s">
        <v>93</v>
      </c>
    </row>
    <row r="176" spans="1:12">
      <c r="A176">
        <v>31</v>
      </c>
      <c r="B176">
        <v>0.73776949999999997</v>
      </c>
      <c r="E176" t="s">
        <v>26</v>
      </c>
      <c r="F176">
        <v>108</v>
      </c>
      <c r="G176">
        <v>98</v>
      </c>
      <c r="I176">
        <v>80</v>
      </c>
      <c r="J176" t="s">
        <v>27</v>
      </c>
      <c r="L176" t="s">
        <v>56</v>
      </c>
    </row>
    <row r="177" spans="1:12">
      <c r="A177">
        <v>31.5</v>
      </c>
      <c r="B177">
        <v>0.74078560000000004</v>
      </c>
      <c r="E177" t="s">
        <v>28</v>
      </c>
      <c r="F177">
        <v>132</v>
      </c>
      <c r="G177">
        <v>132</v>
      </c>
      <c r="I177">
        <v>130</v>
      </c>
      <c r="J177" t="s">
        <v>27</v>
      </c>
      <c r="L177" t="s">
        <v>98</v>
      </c>
    </row>
    <row r="178" spans="1:12">
      <c r="A178">
        <v>32</v>
      </c>
      <c r="B178">
        <v>0.74378940000000004</v>
      </c>
      <c r="E178" t="s">
        <v>27</v>
      </c>
      <c r="F178">
        <v>180</v>
      </c>
      <c r="G178">
        <v>202</v>
      </c>
      <c r="I178">
        <v>180</v>
      </c>
      <c r="L178" t="s">
        <v>99</v>
      </c>
    </row>
    <row r="179" spans="1:12">
      <c r="A179">
        <v>32.5</v>
      </c>
      <c r="B179">
        <v>0.74678120000000003</v>
      </c>
      <c r="E179" t="s">
        <v>29</v>
      </c>
      <c r="F179">
        <v>110</v>
      </c>
      <c r="G179">
        <v>76</v>
      </c>
      <c r="I179">
        <v>50</v>
      </c>
      <c r="J179" t="s">
        <v>30</v>
      </c>
      <c r="L179" t="s">
        <v>31</v>
      </c>
    </row>
    <row r="180" spans="1:12">
      <c r="A180">
        <v>33</v>
      </c>
      <c r="B180">
        <v>0.74976100000000001</v>
      </c>
      <c r="E180" t="s">
        <v>31</v>
      </c>
      <c r="F180">
        <v>150</v>
      </c>
      <c r="G180">
        <v>112</v>
      </c>
      <c r="I180">
        <v>80</v>
      </c>
      <c r="J180" t="s">
        <v>30</v>
      </c>
      <c r="L180" t="s">
        <v>74</v>
      </c>
    </row>
    <row r="181" spans="1:12">
      <c r="A181">
        <v>33.5</v>
      </c>
      <c r="B181">
        <v>0.75272910000000004</v>
      </c>
      <c r="E181" t="s">
        <v>30</v>
      </c>
      <c r="F181">
        <v>186</v>
      </c>
      <c r="G181">
        <v>152</v>
      </c>
      <c r="I181">
        <v>110</v>
      </c>
      <c r="L181" t="s">
        <v>47</v>
      </c>
    </row>
    <row r="182" spans="1:12">
      <c r="A182">
        <v>34</v>
      </c>
      <c r="B182">
        <v>0.75568550000000001</v>
      </c>
      <c r="E182" t="s">
        <v>32</v>
      </c>
      <c r="F182">
        <v>118</v>
      </c>
      <c r="G182">
        <v>96</v>
      </c>
      <c r="I182">
        <v>140</v>
      </c>
      <c r="J182" t="s">
        <v>33</v>
      </c>
      <c r="L182" t="s">
        <v>157</v>
      </c>
    </row>
    <row r="183" spans="1:12">
      <c r="A183">
        <v>34.5</v>
      </c>
      <c r="B183">
        <v>0.75863040000000004</v>
      </c>
      <c r="E183" t="s">
        <v>34</v>
      </c>
      <c r="F183">
        <v>154</v>
      </c>
      <c r="G183">
        <v>144</v>
      </c>
      <c r="I183">
        <v>160</v>
      </c>
      <c r="J183" t="s">
        <v>33</v>
      </c>
      <c r="L183" t="s">
        <v>167</v>
      </c>
    </row>
    <row r="184" spans="1:12">
      <c r="A184">
        <v>35</v>
      </c>
      <c r="B184">
        <v>0.76156380000000001</v>
      </c>
      <c r="E184" t="s">
        <v>33</v>
      </c>
      <c r="F184">
        <v>198</v>
      </c>
      <c r="G184">
        <v>180</v>
      </c>
      <c r="I184">
        <v>180</v>
      </c>
      <c r="L184" t="s">
        <v>156</v>
      </c>
    </row>
    <row r="185" spans="1:12">
      <c r="A185">
        <v>35.5</v>
      </c>
      <c r="B185">
        <v>0.76448609999999995</v>
      </c>
      <c r="E185" t="s">
        <v>35</v>
      </c>
      <c r="F185">
        <v>158</v>
      </c>
      <c r="G185">
        <v>78</v>
      </c>
      <c r="I185">
        <v>100</v>
      </c>
      <c r="J185" t="s">
        <v>36</v>
      </c>
      <c r="L185" t="s">
        <v>63</v>
      </c>
    </row>
    <row r="186" spans="1:12">
      <c r="A186">
        <v>36</v>
      </c>
      <c r="B186">
        <v>0.7673972</v>
      </c>
      <c r="E186" t="s">
        <v>37</v>
      </c>
      <c r="F186">
        <v>190</v>
      </c>
      <c r="G186">
        <v>110</v>
      </c>
      <c r="I186">
        <v>130</v>
      </c>
      <c r="J186" t="s">
        <v>36</v>
      </c>
      <c r="L186" t="s">
        <v>166</v>
      </c>
    </row>
    <row r="187" spans="1:12">
      <c r="A187">
        <v>36.5</v>
      </c>
      <c r="B187">
        <v>0.77029729999999996</v>
      </c>
      <c r="E187" t="s">
        <v>36</v>
      </c>
      <c r="F187">
        <v>222</v>
      </c>
      <c r="G187">
        <v>152</v>
      </c>
      <c r="I187">
        <v>160</v>
      </c>
      <c r="L187" t="s">
        <v>33</v>
      </c>
    </row>
    <row r="188" spans="1:12">
      <c r="A188">
        <v>37</v>
      </c>
      <c r="B188">
        <v>0.7731865</v>
      </c>
      <c r="E188" t="s">
        <v>130</v>
      </c>
      <c r="F188">
        <v>106</v>
      </c>
      <c r="G188">
        <v>136</v>
      </c>
      <c r="I188">
        <v>80</v>
      </c>
      <c r="J188" t="s">
        <v>131</v>
      </c>
      <c r="L188" t="s">
        <v>34</v>
      </c>
    </row>
    <row r="189" spans="1:12">
      <c r="A189">
        <v>37.5</v>
      </c>
      <c r="B189">
        <v>0.776065</v>
      </c>
      <c r="E189" t="s">
        <v>131</v>
      </c>
      <c r="F189">
        <v>170</v>
      </c>
      <c r="G189">
        <v>196</v>
      </c>
      <c r="I189">
        <v>160</v>
      </c>
      <c r="L189" t="s">
        <v>32</v>
      </c>
    </row>
    <row r="190" spans="1:12">
      <c r="A190">
        <v>38</v>
      </c>
      <c r="B190">
        <v>0.77893279999999998</v>
      </c>
      <c r="E190" t="s">
        <v>132</v>
      </c>
      <c r="F190">
        <v>106</v>
      </c>
      <c r="G190">
        <v>118</v>
      </c>
      <c r="I190">
        <v>80</v>
      </c>
      <c r="J190" t="s">
        <v>133</v>
      </c>
      <c r="L190" t="s">
        <v>61</v>
      </c>
    </row>
    <row r="191" spans="1:12">
      <c r="A191">
        <v>38.5</v>
      </c>
      <c r="B191">
        <v>0.78179010000000004</v>
      </c>
      <c r="E191" t="s">
        <v>133</v>
      </c>
      <c r="F191">
        <v>142</v>
      </c>
      <c r="G191">
        <v>156</v>
      </c>
      <c r="I191">
        <v>110</v>
      </c>
      <c r="J191" t="s">
        <v>134</v>
      </c>
      <c r="L191" t="s">
        <v>58</v>
      </c>
    </row>
    <row r="192" spans="1:12">
      <c r="A192">
        <v>39</v>
      </c>
      <c r="B192">
        <v>0.78463700000000003</v>
      </c>
      <c r="E192" t="s">
        <v>134</v>
      </c>
      <c r="F192">
        <v>176</v>
      </c>
      <c r="G192">
        <v>198</v>
      </c>
      <c r="I192">
        <v>160</v>
      </c>
      <c r="L192" t="s">
        <v>139</v>
      </c>
    </row>
    <row r="193" spans="1:12">
      <c r="A193">
        <v>39.5</v>
      </c>
      <c r="B193">
        <v>0.7874736</v>
      </c>
      <c r="E193" t="s">
        <v>135</v>
      </c>
      <c r="F193">
        <v>168</v>
      </c>
      <c r="G193">
        <v>138</v>
      </c>
      <c r="I193">
        <v>100</v>
      </c>
      <c r="J193" t="s">
        <v>136</v>
      </c>
      <c r="L193" t="s">
        <v>140</v>
      </c>
    </row>
    <row r="194" spans="1:12">
      <c r="A194">
        <v>40</v>
      </c>
      <c r="B194">
        <v>0.7903</v>
      </c>
      <c r="E194" t="s">
        <v>136</v>
      </c>
      <c r="F194">
        <v>200</v>
      </c>
      <c r="G194">
        <v>170</v>
      </c>
      <c r="I194">
        <v>130</v>
      </c>
      <c r="L194" t="s">
        <v>22</v>
      </c>
    </row>
    <row r="195" spans="1:12">
      <c r="A195">
        <v>40.5</v>
      </c>
      <c r="B195">
        <v>0.79311640000000005</v>
      </c>
      <c r="E195" t="s">
        <v>137</v>
      </c>
      <c r="F195">
        <v>110</v>
      </c>
      <c r="G195">
        <v>110</v>
      </c>
      <c r="I195">
        <v>180</v>
      </c>
      <c r="J195" t="s">
        <v>138</v>
      </c>
      <c r="L195" t="s">
        <v>163</v>
      </c>
    </row>
    <row r="196" spans="1:12">
      <c r="E196" t="s">
        <v>138</v>
      </c>
      <c r="F196">
        <v>184</v>
      </c>
      <c r="G196">
        <v>198</v>
      </c>
      <c r="I196">
        <v>190</v>
      </c>
      <c r="L196" t="s">
        <v>18</v>
      </c>
    </row>
    <row r="197" spans="1:12">
      <c r="E197" t="s">
        <v>139</v>
      </c>
      <c r="F197">
        <v>128</v>
      </c>
      <c r="G197">
        <v>138</v>
      </c>
      <c r="I197">
        <v>50</v>
      </c>
      <c r="J197" t="s">
        <v>140</v>
      </c>
      <c r="L197" t="s">
        <v>71</v>
      </c>
    </row>
    <row r="198" spans="1:12">
      <c r="E198" t="s">
        <v>140</v>
      </c>
      <c r="F198">
        <v>186</v>
      </c>
      <c r="G198">
        <v>180</v>
      </c>
      <c r="I198">
        <v>100</v>
      </c>
      <c r="L198" t="s">
        <v>109</v>
      </c>
    </row>
    <row r="199" spans="1:12">
      <c r="E199" t="s">
        <v>141</v>
      </c>
      <c r="F199">
        <v>138</v>
      </c>
      <c r="G199">
        <v>132</v>
      </c>
      <c r="I199">
        <v>104</v>
      </c>
      <c r="L199" t="s">
        <v>108</v>
      </c>
    </row>
    <row r="200" spans="1:12">
      <c r="E200" t="s">
        <v>142</v>
      </c>
      <c r="F200">
        <v>126</v>
      </c>
      <c r="G200">
        <v>96</v>
      </c>
      <c r="I200">
        <v>70</v>
      </c>
      <c r="J200" t="s">
        <v>143</v>
      </c>
      <c r="L200" t="s">
        <v>104</v>
      </c>
    </row>
    <row r="201" spans="1:12">
      <c r="E201" t="s">
        <v>143</v>
      </c>
      <c r="F201">
        <v>182</v>
      </c>
      <c r="G201">
        <v>150</v>
      </c>
      <c r="I201">
        <v>120</v>
      </c>
      <c r="L201" t="s">
        <v>54</v>
      </c>
    </row>
    <row r="202" spans="1:12">
      <c r="E202" t="s">
        <v>144</v>
      </c>
      <c r="F202">
        <v>104</v>
      </c>
      <c r="G202">
        <v>138</v>
      </c>
      <c r="I202">
        <v>130</v>
      </c>
      <c r="J202" t="s">
        <v>145</v>
      </c>
      <c r="L202" t="s">
        <v>147</v>
      </c>
    </row>
    <row r="203" spans="1:12">
      <c r="E203" t="s">
        <v>145</v>
      </c>
      <c r="F203">
        <v>156</v>
      </c>
      <c r="G203">
        <v>192</v>
      </c>
      <c r="I203">
        <v>180</v>
      </c>
      <c r="L203" t="s">
        <v>92</v>
      </c>
    </row>
    <row r="204" spans="1:12">
      <c r="E204" t="s">
        <v>146</v>
      </c>
      <c r="F204">
        <v>124</v>
      </c>
      <c r="G204">
        <v>110</v>
      </c>
      <c r="I204">
        <v>160</v>
      </c>
      <c r="J204" t="s">
        <v>147</v>
      </c>
      <c r="L204" t="s">
        <v>89</v>
      </c>
    </row>
    <row r="205" spans="1:12">
      <c r="E205" t="s">
        <v>147</v>
      </c>
      <c r="F205">
        <v>180</v>
      </c>
      <c r="G205">
        <v>188</v>
      </c>
      <c r="I205">
        <v>210</v>
      </c>
      <c r="L205" t="s">
        <v>88</v>
      </c>
    </row>
    <row r="206" spans="1:12">
      <c r="E206" t="s">
        <v>148</v>
      </c>
      <c r="F206">
        <v>120</v>
      </c>
      <c r="G206">
        <v>112</v>
      </c>
      <c r="I206">
        <v>60</v>
      </c>
      <c r="J206" t="s">
        <v>149</v>
      </c>
      <c r="L206" t="s">
        <v>91</v>
      </c>
    </row>
    <row r="207" spans="1:12">
      <c r="E207" t="s">
        <v>149</v>
      </c>
      <c r="F207">
        <v>196</v>
      </c>
      <c r="G207">
        <v>196</v>
      </c>
      <c r="I207">
        <v>100</v>
      </c>
      <c r="L207" t="s">
        <v>90</v>
      </c>
    </row>
    <row r="208" spans="1:12">
      <c r="E208" t="s">
        <v>150</v>
      </c>
      <c r="F208">
        <v>136</v>
      </c>
      <c r="G208">
        <v>82</v>
      </c>
      <c r="I208">
        <v>60</v>
      </c>
      <c r="J208" t="s">
        <v>151</v>
      </c>
      <c r="L208" t="s">
        <v>0</v>
      </c>
    </row>
    <row r="209" spans="5:12">
      <c r="E209" t="s">
        <v>151</v>
      </c>
      <c r="F209">
        <v>172</v>
      </c>
      <c r="G209">
        <v>118</v>
      </c>
      <c r="I209">
        <v>90</v>
      </c>
      <c r="L209" t="s">
        <v>4</v>
      </c>
    </row>
    <row r="210" spans="5:12">
      <c r="E210" t="s">
        <v>152</v>
      </c>
      <c r="F210">
        <v>204</v>
      </c>
      <c r="G210">
        <v>156</v>
      </c>
      <c r="I210">
        <v>120</v>
      </c>
      <c r="L210" t="s">
        <v>9</v>
      </c>
    </row>
    <row r="211" spans="5:12">
      <c r="E211" t="s">
        <v>153</v>
      </c>
      <c r="F211">
        <v>90</v>
      </c>
      <c r="G211">
        <v>186</v>
      </c>
      <c r="I211">
        <v>70</v>
      </c>
      <c r="L211" t="s">
        <v>96</v>
      </c>
    </row>
    <row r="212" spans="5:12">
      <c r="E212" t="s">
        <v>154</v>
      </c>
      <c r="F212">
        <v>104</v>
      </c>
      <c r="G212">
        <v>140</v>
      </c>
      <c r="I212">
        <v>120</v>
      </c>
      <c r="J212" t="s">
        <v>155</v>
      </c>
      <c r="L212" t="s">
        <v>97</v>
      </c>
    </row>
    <row r="213" spans="5:12">
      <c r="E213" t="s">
        <v>155</v>
      </c>
      <c r="F213">
        <v>162</v>
      </c>
      <c r="G213">
        <v>196</v>
      </c>
      <c r="I213">
        <v>170</v>
      </c>
      <c r="L213" t="s">
        <v>153</v>
      </c>
    </row>
    <row r="214" spans="5:12">
      <c r="E214" t="s">
        <v>156</v>
      </c>
      <c r="F214">
        <v>116</v>
      </c>
      <c r="G214">
        <v>110</v>
      </c>
      <c r="I214">
        <v>60</v>
      </c>
      <c r="J214" t="s">
        <v>157</v>
      </c>
      <c r="L214" t="s">
        <v>12</v>
      </c>
    </row>
    <row r="215" spans="5:12">
      <c r="E215" t="s">
        <v>157</v>
      </c>
      <c r="F215">
        <v>178</v>
      </c>
      <c r="G215">
        <v>168</v>
      </c>
      <c r="I215">
        <v>110</v>
      </c>
      <c r="L215" t="s">
        <v>13</v>
      </c>
    </row>
    <row r="216" spans="5:12">
      <c r="E216" t="s">
        <v>158</v>
      </c>
      <c r="F216">
        <v>102</v>
      </c>
      <c r="G216">
        <v>124</v>
      </c>
      <c r="I216">
        <v>80</v>
      </c>
      <c r="J216" t="s">
        <v>159</v>
      </c>
      <c r="L216" t="s">
        <v>19</v>
      </c>
    </row>
    <row r="217" spans="5:12">
      <c r="E217" t="s">
        <v>159</v>
      </c>
      <c r="F217">
        <v>150</v>
      </c>
      <c r="G217">
        <v>174</v>
      </c>
      <c r="I217">
        <v>120</v>
      </c>
      <c r="L217" t="s">
        <v>76</v>
      </c>
    </row>
    <row r="218" spans="5:12">
      <c r="E218" t="s">
        <v>160</v>
      </c>
      <c r="F218">
        <v>110</v>
      </c>
      <c r="G218">
        <v>132</v>
      </c>
      <c r="I218">
        <v>120</v>
      </c>
      <c r="J218" t="s">
        <v>161</v>
      </c>
      <c r="L218" t="s">
        <v>77</v>
      </c>
    </row>
    <row r="219" spans="5:12">
      <c r="E219" t="s">
        <v>161</v>
      </c>
      <c r="F219">
        <v>232</v>
      </c>
      <c r="G219">
        <v>164</v>
      </c>
      <c r="I219">
        <v>190</v>
      </c>
      <c r="L219" t="s">
        <v>75</v>
      </c>
    </row>
    <row r="220" spans="5:12">
      <c r="E220" t="s">
        <v>162</v>
      </c>
      <c r="F220">
        <v>102</v>
      </c>
      <c r="G220">
        <v>150</v>
      </c>
      <c r="I220">
        <v>100</v>
      </c>
      <c r="J220" t="s">
        <v>163</v>
      </c>
      <c r="L220" t="s">
        <v>84</v>
      </c>
    </row>
    <row r="221" spans="5:12">
      <c r="E221" t="s">
        <v>163</v>
      </c>
      <c r="F221">
        <v>140</v>
      </c>
      <c r="G221">
        <v>202</v>
      </c>
      <c r="I221">
        <v>120</v>
      </c>
      <c r="L221" t="s">
        <v>59</v>
      </c>
    </row>
    <row r="222" spans="5:12">
      <c r="E222" t="s">
        <v>164</v>
      </c>
      <c r="F222">
        <v>148</v>
      </c>
      <c r="G222">
        <v>172</v>
      </c>
      <c r="I222">
        <v>100</v>
      </c>
      <c r="J222" t="s">
        <v>165</v>
      </c>
      <c r="L222" t="s">
        <v>26</v>
      </c>
    </row>
    <row r="223" spans="5:12">
      <c r="E223" t="s">
        <v>165</v>
      </c>
      <c r="F223">
        <v>138</v>
      </c>
      <c r="G223">
        <v>204</v>
      </c>
      <c r="I223">
        <v>100</v>
      </c>
      <c r="L223" t="s">
        <v>28</v>
      </c>
    </row>
    <row r="224" spans="5:12">
      <c r="E224" t="s">
        <v>166</v>
      </c>
      <c r="F224">
        <v>126</v>
      </c>
      <c r="G224">
        <v>160</v>
      </c>
      <c r="I224">
        <v>180</v>
      </c>
      <c r="L224" t="s">
        <v>27</v>
      </c>
    </row>
    <row r="225" spans="5:12">
      <c r="E225" t="s">
        <v>167</v>
      </c>
      <c r="F225">
        <v>136</v>
      </c>
      <c r="G225">
        <v>142</v>
      </c>
      <c r="I225">
        <v>80</v>
      </c>
      <c r="J225" t="s">
        <v>168</v>
      </c>
      <c r="L225" t="s">
        <v>135</v>
      </c>
    </row>
    <row r="226" spans="5:12">
      <c r="E226" t="s">
        <v>168</v>
      </c>
      <c r="F226">
        <v>190</v>
      </c>
      <c r="G226">
        <v>198</v>
      </c>
      <c r="I226">
        <v>130</v>
      </c>
      <c r="L226" t="s">
        <v>95</v>
      </c>
    </row>
    <row r="227" spans="5:12">
      <c r="E227" t="s">
        <v>169</v>
      </c>
      <c r="F227">
        <v>110</v>
      </c>
      <c r="G227">
        <v>116</v>
      </c>
      <c r="I227">
        <v>160</v>
      </c>
      <c r="J227" t="s">
        <v>44</v>
      </c>
      <c r="L227" t="s">
        <v>23</v>
      </c>
    </row>
    <row r="228" spans="5:12">
      <c r="E228" t="s">
        <v>44</v>
      </c>
      <c r="F228">
        <v>166</v>
      </c>
      <c r="G228">
        <v>160</v>
      </c>
      <c r="I228">
        <v>210</v>
      </c>
      <c r="L228" t="s">
        <v>20</v>
      </c>
    </row>
    <row r="229" spans="5:12">
      <c r="E229" t="s">
        <v>45</v>
      </c>
      <c r="F229">
        <v>40</v>
      </c>
      <c r="G229">
        <v>60</v>
      </c>
      <c r="I229">
        <v>500</v>
      </c>
      <c r="L229" t="s">
        <v>85</v>
      </c>
    </row>
    <row r="230" spans="5:12">
      <c r="E230" t="s">
        <v>46</v>
      </c>
      <c r="F230">
        <v>164</v>
      </c>
      <c r="G230">
        <v>152</v>
      </c>
      <c r="I230">
        <v>130</v>
      </c>
      <c r="L230" t="s">
        <v>136</v>
      </c>
    </row>
    <row r="231" spans="5:12">
      <c r="E231" t="s">
        <v>47</v>
      </c>
      <c r="F231">
        <v>142</v>
      </c>
      <c r="G231">
        <v>178</v>
      </c>
      <c r="I231">
        <v>210</v>
      </c>
      <c r="L231" t="s">
        <v>79</v>
      </c>
    </row>
    <row r="232" spans="5:12">
      <c r="E232" t="s">
        <v>48</v>
      </c>
      <c r="F232">
        <v>122</v>
      </c>
      <c r="G232">
        <v>100</v>
      </c>
      <c r="I232">
        <v>60</v>
      </c>
      <c r="J232" t="s">
        <v>49</v>
      </c>
      <c r="L232" t="s">
        <v>78</v>
      </c>
    </row>
    <row r="233" spans="5:12">
      <c r="E233" t="s">
        <v>49</v>
      </c>
      <c r="F233">
        <v>176</v>
      </c>
      <c r="G233">
        <v>150</v>
      </c>
      <c r="I233">
        <v>110</v>
      </c>
      <c r="L233" t="s">
        <v>44</v>
      </c>
    </row>
    <row r="234" spans="5:12">
      <c r="E234" t="s">
        <v>50</v>
      </c>
      <c r="F234">
        <v>112</v>
      </c>
      <c r="G234">
        <v>126</v>
      </c>
      <c r="I234">
        <v>90</v>
      </c>
      <c r="J234" t="s">
        <v>51</v>
      </c>
      <c r="L234" t="s">
        <v>169</v>
      </c>
    </row>
    <row r="235" spans="5:12">
      <c r="E235" t="s">
        <v>51</v>
      </c>
      <c r="F235">
        <v>172</v>
      </c>
      <c r="G235">
        <v>160</v>
      </c>
      <c r="I235">
        <v>160</v>
      </c>
      <c r="L235" t="s">
        <v>86</v>
      </c>
    </row>
    <row r="236" spans="5:12">
      <c r="E236" t="s">
        <v>52</v>
      </c>
      <c r="F236">
        <v>130</v>
      </c>
      <c r="G236">
        <v>128</v>
      </c>
      <c r="I236">
        <v>60</v>
      </c>
      <c r="J236" t="s">
        <v>53</v>
      </c>
      <c r="L236" t="s">
        <v>87</v>
      </c>
    </row>
    <row r="237" spans="5:12">
      <c r="E237" t="s">
        <v>53</v>
      </c>
      <c r="F237">
        <v>194</v>
      </c>
      <c r="G237">
        <v>192</v>
      </c>
      <c r="I237">
        <v>120</v>
      </c>
      <c r="L237" t="s">
        <v>55</v>
      </c>
    </row>
    <row r="238" spans="5:12">
      <c r="E238" t="s">
        <v>54</v>
      </c>
      <c r="F238">
        <v>154</v>
      </c>
      <c r="G238">
        <v>196</v>
      </c>
      <c r="I238">
        <v>80</v>
      </c>
      <c r="L238" t="s">
        <v>49</v>
      </c>
    </row>
    <row r="239" spans="5:12">
      <c r="E239" t="s">
        <v>55</v>
      </c>
      <c r="F239">
        <v>176</v>
      </c>
      <c r="G239">
        <v>180</v>
      </c>
      <c r="I239">
        <v>140</v>
      </c>
      <c r="L239" t="s">
        <v>51</v>
      </c>
    </row>
    <row r="240" spans="5:12">
      <c r="E240" t="s">
        <v>56</v>
      </c>
      <c r="F240">
        <v>172</v>
      </c>
      <c r="G240">
        <v>134</v>
      </c>
      <c r="I240">
        <v>130</v>
      </c>
      <c r="L240" t="s">
        <v>144</v>
      </c>
    </row>
    <row r="241" spans="5:12">
      <c r="E241" t="s">
        <v>57</v>
      </c>
      <c r="F241">
        <v>198</v>
      </c>
      <c r="G241">
        <v>160</v>
      </c>
      <c r="I241">
        <v>130</v>
      </c>
      <c r="L241" t="s">
        <v>148</v>
      </c>
    </row>
    <row r="242" spans="5:12">
      <c r="E242" t="s">
        <v>58</v>
      </c>
      <c r="F242">
        <v>214</v>
      </c>
      <c r="G242">
        <v>158</v>
      </c>
      <c r="I242">
        <v>130</v>
      </c>
      <c r="L242" t="s">
        <v>138</v>
      </c>
    </row>
    <row r="243" spans="5:12">
      <c r="E243" t="s">
        <v>59</v>
      </c>
      <c r="F243">
        <v>184</v>
      </c>
      <c r="G243">
        <v>186</v>
      </c>
      <c r="I243">
        <v>130</v>
      </c>
      <c r="L243" t="s">
        <v>137</v>
      </c>
    </row>
    <row r="244" spans="5:12">
      <c r="E244" t="s">
        <v>60</v>
      </c>
      <c r="F244">
        <v>148</v>
      </c>
      <c r="G244">
        <v>184</v>
      </c>
      <c r="I244">
        <v>150</v>
      </c>
      <c r="L244" t="s">
        <v>101</v>
      </c>
    </row>
    <row r="245" spans="5:12">
      <c r="E245" t="s">
        <v>61</v>
      </c>
      <c r="F245">
        <v>42</v>
      </c>
      <c r="G245">
        <v>84</v>
      </c>
      <c r="I245">
        <v>40</v>
      </c>
      <c r="J245" t="s">
        <v>62</v>
      </c>
      <c r="L245" t="s">
        <v>80</v>
      </c>
    </row>
    <row r="246" spans="5:12">
      <c r="E246" t="s">
        <v>62</v>
      </c>
      <c r="F246">
        <v>192</v>
      </c>
      <c r="G246">
        <v>196</v>
      </c>
      <c r="I246">
        <v>190</v>
      </c>
      <c r="L246" t="s">
        <v>125</v>
      </c>
    </row>
    <row r="247" spans="5:12">
      <c r="E247" t="s">
        <v>63</v>
      </c>
      <c r="F247">
        <v>186</v>
      </c>
      <c r="G247">
        <v>190</v>
      </c>
      <c r="I247">
        <v>260</v>
      </c>
      <c r="L247" t="s">
        <v>53</v>
      </c>
    </row>
    <row r="248" spans="5:12">
      <c r="E248" t="s">
        <v>64</v>
      </c>
      <c r="F248">
        <v>110</v>
      </c>
      <c r="G248">
        <v>110</v>
      </c>
      <c r="I248">
        <v>96</v>
      </c>
      <c r="L248" t="s">
        <v>52</v>
      </c>
    </row>
    <row r="249" spans="5:12">
      <c r="E249" t="s">
        <v>65</v>
      </c>
      <c r="F249">
        <v>114</v>
      </c>
      <c r="G249">
        <v>128</v>
      </c>
      <c r="I249">
        <v>110</v>
      </c>
      <c r="J249" t="s">
        <v>66</v>
      </c>
      <c r="L249" t="s">
        <v>46</v>
      </c>
    </row>
    <row r="250" spans="5:12">
      <c r="E250" t="s">
        <v>66</v>
      </c>
      <c r="F250">
        <v>186</v>
      </c>
      <c r="G250">
        <v>168</v>
      </c>
      <c r="I250">
        <v>260</v>
      </c>
      <c r="L250" t="s">
        <v>60</v>
      </c>
    </row>
    <row r="251" spans="5:12">
      <c r="E251" t="s">
        <v>93</v>
      </c>
      <c r="F251">
        <v>192</v>
      </c>
      <c r="G251">
        <v>174</v>
      </c>
      <c r="I251">
        <v>130</v>
      </c>
      <c r="L251" t="s">
        <v>130</v>
      </c>
    </row>
    <row r="252" spans="5:12">
      <c r="E252" t="s">
        <v>94</v>
      </c>
      <c r="F252">
        <v>238</v>
      </c>
      <c r="G252">
        <v>178</v>
      </c>
      <c r="I252">
        <v>130</v>
      </c>
      <c r="L252" t="s">
        <v>131</v>
      </c>
    </row>
    <row r="253" spans="5:12">
      <c r="E253" t="s">
        <v>95</v>
      </c>
      <c r="F253">
        <v>156</v>
      </c>
      <c r="G253">
        <v>158</v>
      </c>
      <c r="I253">
        <v>130</v>
      </c>
      <c r="L253" t="s">
        <v>66</v>
      </c>
    </row>
    <row r="254" spans="5:12">
      <c r="E254" t="s">
        <v>96</v>
      </c>
      <c r="F254">
        <v>132</v>
      </c>
      <c r="G254">
        <v>160</v>
      </c>
      <c r="I254">
        <v>70</v>
      </c>
      <c r="J254" t="s">
        <v>97</v>
      </c>
      <c r="L254" t="s">
        <v>15</v>
      </c>
    </row>
    <row r="255" spans="5:12">
      <c r="E255" t="s">
        <v>97</v>
      </c>
      <c r="F255">
        <v>180</v>
      </c>
      <c r="G255">
        <v>202</v>
      </c>
      <c r="I255">
        <v>140</v>
      </c>
      <c r="L255" t="s">
        <v>14</v>
      </c>
    </row>
    <row r="256" spans="5:12">
      <c r="E256" t="s">
        <v>98</v>
      </c>
      <c r="F256">
        <v>148</v>
      </c>
      <c r="G256">
        <v>142</v>
      </c>
      <c r="I256">
        <v>60</v>
      </c>
      <c r="J256" t="s">
        <v>99</v>
      </c>
      <c r="L256" t="s">
        <v>120</v>
      </c>
    </row>
    <row r="257" spans="5:12">
      <c r="E257" t="s">
        <v>99</v>
      </c>
      <c r="F257">
        <v>190</v>
      </c>
      <c r="G257">
        <v>190</v>
      </c>
      <c r="I257">
        <v>120</v>
      </c>
      <c r="L257" t="s">
        <v>36</v>
      </c>
    </row>
    <row r="258" spans="5:12">
      <c r="E258" t="s">
        <v>100</v>
      </c>
      <c r="F258">
        <v>182</v>
      </c>
      <c r="G258">
        <v>162</v>
      </c>
      <c r="I258">
        <v>160</v>
      </c>
      <c r="L258" t="s">
        <v>10</v>
      </c>
    </row>
    <row r="259" spans="5:12">
      <c r="E259" t="s">
        <v>101</v>
      </c>
      <c r="F259">
        <v>180</v>
      </c>
      <c r="G259">
        <v>180</v>
      </c>
      <c r="I259">
        <v>320</v>
      </c>
      <c r="L259" t="s">
        <v>158</v>
      </c>
    </row>
    <row r="260" spans="5:12">
      <c r="E260" t="s">
        <v>102</v>
      </c>
      <c r="F260">
        <v>198</v>
      </c>
      <c r="G260">
        <v>242</v>
      </c>
      <c r="I260">
        <v>180</v>
      </c>
      <c r="L260" t="s">
        <v>3</v>
      </c>
    </row>
    <row r="261" spans="5:12">
      <c r="E261" t="s">
        <v>103</v>
      </c>
      <c r="F261">
        <v>232</v>
      </c>
      <c r="G261">
        <v>194</v>
      </c>
      <c r="I261">
        <v>180</v>
      </c>
      <c r="L261" t="s">
        <v>127</v>
      </c>
    </row>
    <row r="262" spans="5:12">
      <c r="E262" t="s">
        <v>104</v>
      </c>
      <c r="F262">
        <v>242</v>
      </c>
      <c r="G262">
        <v>194</v>
      </c>
      <c r="I262">
        <v>180</v>
      </c>
      <c r="L262" t="s">
        <v>72</v>
      </c>
    </row>
    <row r="263" spans="5:12">
      <c r="E263" t="s">
        <v>105</v>
      </c>
      <c r="F263">
        <v>128</v>
      </c>
      <c r="G263">
        <v>110</v>
      </c>
      <c r="I263">
        <v>82</v>
      </c>
      <c r="J263" t="s">
        <v>106</v>
      </c>
      <c r="L263" t="s">
        <v>37</v>
      </c>
    </row>
    <row r="264" spans="5:12">
      <c r="E264" t="s">
        <v>107</v>
      </c>
      <c r="F264">
        <v>170</v>
      </c>
      <c r="G264">
        <v>152</v>
      </c>
      <c r="I264">
        <v>122</v>
      </c>
      <c r="J264" t="s">
        <v>106</v>
      </c>
      <c r="L264" t="s">
        <v>168</v>
      </c>
    </row>
    <row r="265" spans="5:12">
      <c r="E265" t="s">
        <v>106</v>
      </c>
      <c r="F265">
        <v>250</v>
      </c>
      <c r="G265">
        <v>212</v>
      </c>
      <c r="I265">
        <v>182</v>
      </c>
      <c r="L265" t="s">
        <v>6</v>
      </c>
    </row>
    <row r="266" spans="5:12">
      <c r="E266" t="s">
        <v>108</v>
      </c>
      <c r="F266">
        <v>284</v>
      </c>
      <c r="G266">
        <v>202</v>
      </c>
      <c r="I266">
        <v>212</v>
      </c>
      <c r="L266" t="s">
        <v>103</v>
      </c>
    </row>
    <row r="267" spans="5:12">
      <c r="E267" t="s">
        <v>109</v>
      </c>
      <c r="F267">
        <v>220</v>
      </c>
      <c r="G267">
        <v>220</v>
      </c>
      <c r="I267">
        <v>200</v>
      </c>
      <c r="L267" t="s">
        <v>7</v>
      </c>
    </row>
  </sheetData>
  <sortState ref="K102:K252">
    <sortCondition ref="K102:K252"/>
  </sortState>
  <mergeCells count="3">
    <mergeCell ref="A4:J6"/>
    <mergeCell ref="D8:J10"/>
    <mergeCell ref="A77:J78"/>
  </mergeCells>
  <phoneticPr fontId="3" type="noConversion"/>
  <dataValidations xWindow="322" yWindow="277" count="1">
    <dataValidation type="list" allowBlank="1" showInputMessage="1" showErrorMessage="1" sqref="B8">
      <formula1>$L$117:$L$267</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3"/>
  <sheetViews>
    <sheetView workbookViewId="0">
      <selection activeCell="K10" sqref="K10"/>
    </sheetView>
  </sheetViews>
  <sheetFormatPr baseColWidth="10" defaultRowHeight="13" x14ac:dyDescent="0"/>
  <sheetData>
    <row r="1" spans="1:12">
      <c r="A1" t="s">
        <v>112</v>
      </c>
      <c r="C1" t="s">
        <v>113</v>
      </c>
      <c r="E1" t="s">
        <v>114</v>
      </c>
      <c r="K1" t="s">
        <v>113</v>
      </c>
    </row>
    <row r="2" spans="1:12">
      <c r="A2">
        <v>1</v>
      </c>
      <c r="B2">
        <v>9.4E-2</v>
      </c>
      <c r="C2">
        <v>200</v>
      </c>
      <c r="D2">
        <v>1</v>
      </c>
      <c r="F2" t="s">
        <v>115</v>
      </c>
      <c r="G2" t="s">
        <v>116</v>
      </c>
      <c r="H2" t="s">
        <v>117</v>
      </c>
      <c r="I2" t="s">
        <v>118</v>
      </c>
      <c r="J2">
        <v>1</v>
      </c>
      <c r="K2">
        <v>200</v>
      </c>
      <c r="L2">
        <v>1</v>
      </c>
    </row>
    <row r="3" spans="1:12">
      <c r="A3">
        <v>1.5</v>
      </c>
      <c r="B3">
        <v>0.13513739999999999</v>
      </c>
      <c r="C3">
        <v>400</v>
      </c>
      <c r="D3">
        <v>3</v>
      </c>
      <c r="E3" t="s">
        <v>119</v>
      </c>
      <c r="F3">
        <v>126</v>
      </c>
      <c r="G3">
        <v>126</v>
      </c>
      <c r="H3">
        <v>90</v>
      </c>
      <c r="I3" t="s">
        <v>120</v>
      </c>
      <c r="J3">
        <v>3</v>
      </c>
      <c r="K3">
        <v>400</v>
      </c>
      <c r="L3">
        <v>3</v>
      </c>
    </row>
    <row r="4" spans="1:12">
      <c r="A4">
        <v>2</v>
      </c>
      <c r="B4">
        <v>0.16639789999999999</v>
      </c>
      <c r="C4">
        <v>600</v>
      </c>
      <c r="D4">
        <v>5</v>
      </c>
      <c r="E4" t="s">
        <v>121</v>
      </c>
      <c r="F4">
        <v>156</v>
      </c>
      <c r="G4">
        <v>158</v>
      </c>
      <c r="H4">
        <v>120</v>
      </c>
      <c r="I4" t="s">
        <v>120</v>
      </c>
      <c r="J4">
        <v>5</v>
      </c>
      <c r="K4">
        <v>600</v>
      </c>
      <c r="L4">
        <v>5</v>
      </c>
    </row>
    <row r="5" spans="1:12">
      <c r="A5">
        <v>2.5</v>
      </c>
      <c r="B5">
        <v>0.19265090000000001</v>
      </c>
      <c r="C5">
        <v>800</v>
      </c>
      <c r="D5">
        <v>7</v>
      </c>
      <c r="E5" t="s">
        <v>120</v>
      </c>
      <c r="F5">
        <v>198</v>
      </c>
      <c r="G5">
        <v>200</v>
      </c>
      <c r="H5">
        <v>160</v>
      </c>
      <c r="J5">
        <v>7</v>
      </c>
      <c r="K5">
        <v>800</v>
      </c>
      <c r="L5">
        <v>7</v>
      </c>
    </row>
    <row r="6" spans="1:12">
      <c r="A6">
        <v>3</v>
      </c>
      <c r="B6">
        <v>0.21573249999999999</v>
      </c>
      <c r="C6">
        <v>1000</v>
      </c>
      <c r="D6">
        <v>9</v>
      </c>
      <c r="E6" t="s">
        <v>122</v>
      </c>
      <c r="F6">
        <v>128</v>
      </c>
      <c r="G6">
        <v>108</v>
      </c>
      <c r="H6">
        <v>78</v>
      </c>
      <c r="I6" t="s">
        <v>123</v>
      </c>
      <c r="J6">
        <v>9</v>
      </c>
      <c r="K6">
        <v>1000</v>
      </c>
      <c r="L6">
        <v>9</v>
      </c>
    </row>
    <row r="7" spans="1:12">
      <c r="A7">
        <v>3.5</v>
      </c>
      <c r="B7">
        <v>0.2365727</v>
      </c>
      <c r="C7">
        <v>1300</v>
      </c>
      <c r="D7">
        <v>11</v>
      </c>
      <c r="E7" t="s">
        <v>124</v>
      </c>
      <c r="F7">
        <v>160</v>
      </c>
      <c r="G7">
        <v>140</v>
      </c>
      <c r="H7">
        <v>116</v>
      </c>
      <c r="I7" t="s">
        <v>123</v>
      </c>
      <c r="J7">
        <v>11</v>
      </c>
      <c r="K7">
        <v>1300</v>
      </c>
      <c r="L7">
        <v>11</v>
      </c>
    </row>
    <row r="8" spans="1:12">
      <c r="A8">
        <v>4</v>
      </c>
      <c r="B8">
        <v>0.25572010000000001</v>
      </c>
      <c r="C8">
        <v>1600</v>
      </c>
      <c r="D8">
        <v>13</v>
      </c>
      <c r="E8" t="s">
        <v>123</v>
      </c>
      <c r="F8">
        <v>212</v>
      </c>
      <c r="G8">
        <v>182</v>
      </c>
      <c r="H8">
        <v>156</v>
      </c>
      <c r="J8">
        <v>13</v>
      </c>
      <c r="K8">
        <v>1600</v>
      </c>
      <c r="L8">
        <v>13</v>
      </c>
    </row>
    <row r="9" spans="1:12">
      <c r="A9">
        <v>4.5</v>
      </c>
      <c r="B9">
        <v>0.27353040000000001</v>
      </c>
      <c r="C9">
        <v>1900</v>
      </c>
      <c r="D9">
        <v>15</v>
      </c>
      <c r="E9" t="s">
        <v>125</v>
      </c>
      <c r="F9">
        <v>112</v>
      </c>
      <c r="G9">
        <v>142</v>
      </c>
      <c r="H9">
        <v>88</v>
      </c>
      <c r="I9" t="s">
        <v>126</v>
      </c>
      <c r="J9">
        <v>15</v>
      </c>
      <c r="K9">
        <v>1900</v>
      </c>
      <c r="L9">
        <v>15</v>
      </c>
    </row>
    <row r="10" spans="1:12">
      <c r="A10">
        <v>5</v>
      </c>
      <c r="B10">
        <v>0.29024990000000001</v>
      </c>
      <c r="C10">
        <v>2200</v>
      </c>
      <c r="D10">
        <v>17</v>
      </c>
      <c r="E10" t="s">
        <v>127</v>
      </c>
      <c r="F10">
        <v>144</v>
      </c>
      <c r="G10">
        <v>176</v>
      </c>
      <c r="H10">
        <v>118</v>
      </c>
      <c r="I10" t="s">
        <v>126</v>
      </c>
      <c r="J10">
        <v>17</v>
      </c>
      <c r="K10">
        <v>2200</v>
      </c>
      <c r="L10">
        <v>17</v>
      </c>
    </row>
    <row r="11" spans="1:12">
      <c r="A11">
        <v>5.5</v>
      </c>
      <c r="B11">
        <v>0.30605739999999998</v>
      </c>
      <c r="C11">
        <v>2500</v>
      </c>
      <c r="D11">
        <v>19</v>
      </c>
      <c r="E11" t="s">
        <v>126</v>
      </c>
      <c r="F11">
        <v>186</v>
      </c>
      <c r="G11">
        <v>222</v>
      </c>
      <c r="H11">
        <v>158</v>
      </c>
      <c r="J11">
        <v>19</v>
      </c>
      <c r="K11">
        <v>2500</v>
      </c>
      <c r="L11">
        <v>19</v>
      </c>
    </row>
    <row r="12" spans="1:12">
      <c r="A12">
        <v>6</v>
      </c>
      <c r="B12">
        <v>0.32108759999999997</v>
      </c>
      <c r="C12">
        <v>3000</v>
      </c>
      <c r="D12">
        <v>21</v>
      </c>
      <c r="E12" t="s">
        <v>69</v>
      </c>
      <c r="F12">
        <v>62</v>
      </c>
      <c r="G12">
        <v>66</v>
      </c>
      <c r="H12">
        <v>90</v>
      </c>
      <c r="I12" t="s">
        <v>70</v>
      </c>
      <c r="J12">
        <v>21</v>
      </c>
      <c r="K12">
        <v>3000</v>
      </c>
      <c r="L12">
        <v>21</v>
      </c>
    </row>
    <row r="13" spans="1:12">
      <c r="A13">
        <v>6.5</v>
      </c>
      <c r="B13">
        <v>0.33544499999999999</v>
      </c>
      <c r="C13">
        <v>3500</v>
      </c>
      <c r="D13">
        <v>23</v>
      </c>
      <c r="E13" t="s">
        <v>71</v>
      </c>
      <c r="F13">
        <v>56</v>
      </c>
      <c r="G13">
        <v>86</v>
      </c>
      <c r="H13">
        <v>100</v>
      </c>
      <c r="I13" t="s">
        <v>70</v>
      </c>
      <c r="J13">
        <v>23</v>
      </c>
      <c r="K13">
        <v>3500</v>
      </c>
      <c r="L13">
        <v>23</v>
      </c>
    </row>
    <row r="14" spans="1:12">
      <c r="A14">
        <v>7</v>
      </c>
      <c r="B14">
        <v>0.34921269999999999</v>
      </c>
      <c r="C14">
        <v>4000</v>
      </c>
      <c r="D14">
        <v>25</v>
      </c>
      <c r="E14" t="s">
        <v>70</v>
      </c>
      <c r="F14">
        <v>144</v>
      </c>
      <c r="G14">
        <v>144</v>
      </c>
      <c r="H14">
        <v>120</v>
      </c>
      <c r="J14">
        <v>25</v>
      </c>
      <c r="K14">
        <v>4000</v>
      </c>
      <c r="L14">
        <v>25</v>
      </c>
    </row>
    <row r="15" spans="1:12">
      <c r="A15">
        <v>7.5</v>
      </c>
      <c r="B15">
        <v>0.3624578</v>
      </c>
      <c r="C15">
        <v>4500</v>
      </c>
      <c r="D15">
        <v>27</v>
      </c>
      <c r="E15" t="s">
        <v>72</v>
      </c>
      <c r="F15">
        <v>68</v>
      </c>
      <c r="G15">
        <v>64</v>
      </c>
      <c r="H15">
        <v>80</v>
      </c>
      <c r="I15" t="s">
        <v>73</v>
      </c>
      <c r="J15">
        <v>27</v>
      </c>
      <c r="K15">
        <v>4500</v>
      </c>
      <c r="L15">
        <v>27</v>
      </c>
    </row>
    <row r="16" spans="1:12">
      <c r="A16">
        <v>8</v>
      </c>
      <c r="B16">
        <v>0.3752356</v>
      </c>
      <c r="C16">
        <v>5000</v>
      </c>
      <c r="D16">
        <v>29</v>
      </c>
      <c r="E16" t="s">
        <v>74</v>
      </c>
      <c r="F16">
        <v>62</v>
      </c>
      <c r="G16">
        <v>82</v>
      </c>
      <c r="H16">
        <v>90</v>
      </c>
      <c r="I16" t="s">
        <v>73</v>
      </c>
      <c r="J16">
        <v>29</v>
      </c>
      <c r="K16">
        <v>5000</v>
      </c>
      <c r="L16">
        <v>29</v>
      </c>
    </row>
    <row r="17" spans="1:12">
      <c r="A17">
        <v>8.5</v>
      </c>
      <c r="B17">
        <v>0.3875924</v>
      </c>
      <c r="C17">
        <v>6000</v>
      </c>
      <c r="D17">
        <v>31</v>
      </c>
      <c r="E17" t="s">
        <v>73</v>
      </c>
      <c r="F17">
        <v>144</v>
      </c>
      <c r="G17">
        <v>130</v>
      </c>
      <c r="H17">
        <v>130</v>
      </c>
      <c r="J17">
        <v>31</v>
      </c>
      <c r="K17">
        <v>6000</v>
      </c>
      <c r="L17">
        <v>31</v>
      </c>
    </row>
    <row r="18" spans="1:12">
      <c r="A18">
        <v>9</v>
      </c>
      <c r="B18">
        <v>0.39956730000000001</v>
      </c>
      <c r="C18">
        <v>7000</v>
      </c>
      <c r="D18">
        <v>33</v>
      </c>
      <c r="E18" t="s">
        <v>75</v>
      </c>
      <c r="F18">
        <v>94</v>
      </c>
      <c r="G18">
        <v>90</v>
      </c>
      <c r="H18">
        <v>80</v>
      </c>
      <c r="I18" t="s">
        <v>76</v>
      </c>
      <c r="J18">
        <v>33</v>
      </c>
      <c r="K18">
        <v>7000</v>
      </c>
      <c r="L18">
        <v>33</v>
      </c>
    </row>
    <row r="19" spans="1:12">
      <c r="A19">
        <v>9.5</v>
      </c>
      <c r="B19">
        <v>0.41119359999999999</v>
      </c>
      <c r="C19">
        <v>8000</v>
      </c>
      <c r="D19">
        <v>35</v>
      </c>
      <c r="E19" t="s">
        <v>77</v>
      </c>
      <c r="F19">
        <v>126</v>
      </c>
      <c r="G19">
        <v>122</v>
      </c>
      <c r="H19">
        <v>126</v>
      </c>
      <c r="I19" t="s">
        <v>76</v>
      </c>
      <c r="J19">
        <v>35</v>
      </c>
      <c r="K19">
        <v>8000</v>
      </c>
      <c r="L19">
        <v>35</v>
      </c>
    </row>
    <row r="20" spans="1:12">
      <c r="A20">
        <v>10</v>
      </c>
      <c r="B20">
        <v>0.42249999999999999</v>
      </c>
      <c r="C20">
        <v>9000</v>
      </c>
      <c r="D20">
        <v>37</v>
      </c>
      <c r="E20" t="s">
        <v>76</v>
      </c>
      <c r="F20">
        <v>170</v>
      </c>
      <c r="G20">
        <v>166</v>
      </c>
      <c r="H20">
        <v>166</v>
      </c>
      <c r="J20">
        <v>37</v>
      </c>
      <c r="K20">
        <v>9000</v>
      </c>
      <c r="L20">
        <v>37</v>
      </c>
    </row>
    <row r="21" spans="1:12">
      <c r="A21">
        <v>10.5</v>
      </c>
      <c r="B21">
        <v>0.4335117</v>
      </c>
      <c r="C21">
        <v>10000</v>
      </c>
      <c r="D21">
        <v>39</v>
      </c>
      <c r="E21" t="s">
        <v>78</v>
      </c>
      <c r="F21">
        <v>92</v>
      </c>
      <c r="G21">
        <v>86</v>
      </c>
      <c r="H21">
        <v>60</v>
      </c>
      <c r="I21" t="s">
        <v>79</v>
      </c>
      <c r="J21">
        <v>39</v>
      </c>
      <c r="K21">
        <v>10000</v>
      </c>
      <c r="L21">
        <v>39</v>
      </c>
    </row>
    <row r="22" spans="1:12">
      <c r="A22">
        <v>11</v>
      </c>
      <c r="B22">
        <v>0.44310759999999999</v>
      </c>
      <c r="E22" t="s">
        <v>79</v>
      </c>
      <c r="F22">
        <v>146</v>
      </c>
      <c r="G22">
        <v>150</v>
      </c>
      <c r="H22">
        <v>110</v>
      </c>
    </row>
    <row r="23" spans="1:12">
      <c r="A23">
        <v>11.5</v>
      </c>
      <c r="B23">
        <v>0.45306000000000002</v>
      </c>
      <c r="E23" t="s">
        <v>80</v>
      </c>
      <c r="F23">
        <v>102</v>
      </c>
      <c r="G23">
        <v>78</v>
      </c>
      <c r="H23">
        <v>80</v>
      </c>
      <c r="I23" t="s">
        <v>81</v>
      </c>
    </row>
    <row r="24" spans="1:12">
      <c r="A24">
        <v>12</v>
      </c>
      <c r="B24">
        <v>0.4627984</v>
      </c>
      <c r="E24" t="s">
        <v>81</v>
      </c>
      <c r="F24">
        <v>168</v>
      </c>
      <c r="G24">
        <v>146</v>
      </c>
      <c r="H24">
        <v>130</v>
      </c>
    </row>
    <row r="25" spans="1:12">
      <c r="A25">
        <v>12.5</v>
      </c>
      <c r="B25">
        <v>0.47233609999999998</v>
      </c>
      <c r="E25" t="s">
        <v>82</v>
      </c>
      <c r="F25">
        <v>112</v>
      </c>
      <c r="G25">
        <v>112</v>
      </c>
      <c r="H25">
        <v>70</v>
      </c>
      <c r="I25" t="s">
        <v>83</v>
      </c>
    </row>
    <row r="26" spans="1:12">
      <c r="A26">
        <v>13</v>
      </c>
      <c r="B26">
        <v>0.48168499999999997</v>
      </c>
      <c r="E26" t="s">
        <v>83</v>
      </c>
      <c r="F26">
        <v>166</v>
      </c>
      <c r="G26">
        <v>166</v>
      </c>
      <c r="H26">
        <v>120</v>
      </c>
    </row>
    <row r="27" spans="1:12">
      <c r="A27">
        <v>13.5</v>
      </c>
      <c r="B27">
        <v>0.49085580000000001</v>
      </c>
      <c r="E27" t="s">
        <v>84</v>
      </c>
      <c r="F27">
        <v>124</v>
      </c>
      <c r="G27">
        <v>108</v>
      </c>
      <c r="H27">
        <v>70</v>
      </c>
      <c r="I27" t="s">
        <v>85</v>
      </c>
    </row>
    <row r="28" spans="1:12">
      <c r="A28">
        <v>14</v>
      </c>
      <c r="B28">
        <v>0.49985839999999998</v>
      </c>
      <c r="E28" t="s">
        <v>85</v>
      </c>
      <c r="F28">
        <v>200</v>
      </c>
      <c r="G28">
        <v>154</v>
      </c>
      <c r="H28">
        <v>120</v>
      </c>
    </row>
    <row r="29" spans="1:12">
      <c r="A29">
        <v>14.5</v>
      </c>
      <c r="B29">
        <v>0.50870179999999998</v>
      </c>
      <c r="E29" t="s">
        <v>86</v>
      </c>
      <c r="F29">
        <v>90</v>
      </c>
      <c r="G29">
        <v>114</v>
      </c>
      <c r="H29">
        <v>100</v>
      </c>
      <c r="I29" t="s">
        <v>87</v>
      </c>
    </row>
    <row r="30" spans="1:12">
      <c r="A30">
        <v>15</v>
      </c>
      <c r="B30">
        <v>0.51739400000000002</v>
      </c>
      <c r="E30" t="s">
        <v>87</v>
      </c>
      <c r="F30">
        <v>150</v>
      </c>
      <c r="G30">
        <v>172</v>
      </c>
      <c r="H30">
        <v>150</v>
      </c>
    </row>
    <row r="31" spans="1:12">
      <c r="A31">
        <v>15.5</v>
      </c>
      <c r="B31">
        <v>0.52594249999999998</v>
      </c>
      <c r="E31" t="s">
        <v>88</v>
      </c>
      <c r="F31">
        <v>100</v>
      </c>
      <c r="G31">
        <v>104</v>
      </c>
      <c r="H31">
        <v>110</v>
      </c>
      <c r="I31" t="s">
        <v>89</v>
      </c>
    </row>
    <row r="32" spans="1:12">
      <c r="A32">
        <v>16</v>
      </c>
      <c r="B32">
        <v>0.53435429999999995</v>
      </c>
      <c r="E32" t="s">
        <v>90</v>
      </c>
      <c r="F32">
        <v>132</v>
      </c>
      <c r="G32">
        <v>136</v>
      </c>
      <c r="H32">
        <v>140</v>
      </c>
      <c r="I32" t="s">
        <v>89</v>
      </c>
    </row>
    <row r="33" spans="1:9">
      <c r="A33">
        <v>16.5</v>
      </c>
      <c r="B33">
        <v>0.5426358</v>
      </c>
      <c r="E33" t="s">
        <v>89</v>
      </c>
      <c r="F33">
        <v>184</v>
      </c>
      <c r="G33">
        <v>190</v>
      </c>
      <c r="H33">
        <v>180</v>
      </c>
    </row>
    <row r="34" spans="1:9">
      <c r="A34">
        <v>17</v>
      </c>
      <c r="B34">
        <v>0.55079270000000002</v>
      </c>
      <c r="E34" t="s">
        <v>91</v>
      </c>
      <c r="F34">
        <v>110</v>
      </c>
      <c r="G34">
        <v>94</v>
      </c>
      <c r="H34">
        <v>92</v>
      </c>
      <c r="I34" t="s">
        <v>92</v>
      </c>
    </row>
    <row r="35" spans="1:9">
      <c r="A35">
        <v>17.5</v>
      </c>
      <c r="B35">
        <v>0.55883059999999996</v>
      </c>
      <c r="E35" t="s">
        <v>0</v>
      </c>
      <c r="F35">
        <v>142</v>
      </c>
      <c r="G35">
        <v>128</v>
      </c>
      <c r="H35">
        <v>122</v>
      </c>
      <c r="I35" t="s">
        <v>92</v>
      </c>
    </row>
    <row r="36" spans="1:9">
      <c r="A36">
        <v>18</v>
      </c>
      <c r="B36">
        <v>0.56675450000000005</v>
      </c>
      <c r="E36" t="s">
        <v>92</v>
      </c>
      <c r="F36">
        <v>204</v>
      </c>
      <c r="G36">
        <v>170</v>
      </c>
      <c r="H36">
        <v>162</v>
      </c>
    </row>
    <row r="37" spans="1:9">
      <c r="A37">
        <v>18.5</v>
      </c>
      <c r="B37">
        <v>0.5745692</v>
      </c>
      <c r="E37" t="s">
        <v>1</v>
      </c>
      <c r="F37">
        <v>116</v>
      </c>
      <c r="G37">
        <v>124</v>
      </c>
      <c r="H37">
        <v>140</v>
      </c>
      <c r="I37" t="s">
        <v>2</v>
      </c>
    </row>
    <row r="38" spans="1:9">
      <c r="A38">
        <v>19</v>
      </c>
      <c r="B38">
        <v>0.58227890000000004</v>
      </c>
      <c r="E38" t="s">
        <v>2</v>
      </c>
      <c r="F38">
        <v>178</v>
      </c>
      <c r="G38">
        <v>178</v>
      </c>
      <c r="H38">
        <v>190</v>
      </c>
    </row>
    <row r="39" spans="1:9">
      <c r="A39">
        <v>19.5</v>
      </c>
      <c r="B39">
        <v>0.58988790000000002</v>
      </c>
      <c r="E39" t="s">
        <v>3</v>
      </c>
      <c r="F39">
        <v>106</v>
      </c>
      <c r="G39">
        <v>118</v>
      </c>
      <c r="H39">
        <v>76</v>
      </c>
      <c r="I39" t="s">
        <v>4</v>
      </c>
    </row>
    <row r="40" spans="1:9">
      <c r="A40">
        <v>20</v>
      </c>
      <c r="B40">
        <v>0.59740000000000004</v>
      </c>
      <c r="E40" t="s">
        <v>4</v>
      </c>
      <c r="F40">
        <v>176</v>
      </c>
      <c r="G40">
        <v>194</v>
      </c>
      <c r="H40">
        <v>146</v>
      </c>
    </row>
    <row r="41" spans="1:9">
      <c r="A41">
        <v>20.5</v>
      </c>
      <c r="B41">
        <v>0.60481879999999999</v>
      </c>
      <c r="E41" t="s">
        <v>5</v>
      </c>
      <c r="F41">
        <v>98</v>
      </c>
      <c r="G41">
        <v>54</v>
      </c>
      <c r="H41">
        <v>230</v>
      </c>
      <c r="I41" t="s">
        <v>6</v>
      </c>
    </row>
    <row r="42" spans="1:9">
      <c r="A42">
        <v>21</v>
      </c>
      <c r="B42">
        <v>0.61215730000000002</v>
      </c>
      <c r="E42" t="s">
        <v>6</v>
      </c>
      <c r="F42">
        <v>168</v>
      </c>
      <c r="G42">
        <v>108</v>
      </c>
      <c r="H42">
        <v>280</v>
      </c>
    </row>
    <row r="43" spans="1:9">
      <c r="A43">
        <v>21.5</v>
      </c>
      <c r="B43">
        <v>0.61940410000000001</v>
      </c>
      <c r="E43" t="s">
        <v>7</v>
      </c>
      <c r="F43">
        <v>88</v>
      </c>
      <c r="G43">
        <v>90</v>
      </c>
      <c r="H43">
        <v>80</v>
      </c>
      <c r="I43" t="s">
        <v>8</v>
      </c>
    </row>
    <row r="44" spans="1:9">
      <c r="A44">
        <v>22</v>
      </c>
      <c r="B44">
        <v>0.62656710000000004</v>
      </c>
      <c r="E44" t="s">
        <v>8</v>
      </c>
      <c r="F44">
        <v>164</v>
      </c>
      <c r="G44">
        <v>164</v>
      </c>
      <c r="H44">
        <v>150</v>
      </c>
    </row>
    <row r="45" spans="1:9">
      <c r="A45">
        <v>22.5</v>
      </c>
      <c r="B45">
        <v>0.63364920000000002</v>
      </c>
      <c r="E45" t="s">
        <v>9</v>
      </c>
      <c r="F45">
        <v>134</v>
      </c>
      <c r="G45">
        <v>130</v>
      </c>
      <c r="H45">
        <v>90</v>
      </c>
      <c r="I45" t="s">
        <v>10</v>
      </c>
    </row>
    <row r="46" spans="1:9">
      <c r="A46">
        <v>23</v>
      </c>
      <c r="B46">
        <v>0.64065300000000003</v>
      </c>
      <c r="E46" t="s">
        <v>11</v>
      </c>
      <c r="F46">
        <v>162</v>
      </c>
      <c r="G46">
        <v>158</v>
      </c>
      <c r="H46">
        <v>120</v>
      </c>
      <c r="I46" t="s">
        <v>10</v>
      </c>
    </row>
    <row r="47" spans="1:9">
      <c r="A47">
        <v>23.5</v>
      </c>
      <c r="B47">
        <v>0.64758099999999996</v>
      </c>
      <c r="E47" t="s">
        <v>10</v>
      </c>
      <c r="F47">
        <v>202</v>
      </c>
      <c r="G47">
        <v>190</v>
      </c>
      <c r="H47">
        <v>150</v>
      </c>
    </row>
    <row r="48" spans="1:9">
      <c r="A48">
        <v>24</v>
      </c>
      <c r="B48">
        <v>0.65443560000000001</v>
      </c>
      <c r="E48" t="s">
        <v>12</v>
      </c>
      <c r="F48">
        <v>122</v>
      </c>
      <c r="G48">
        <v>120</v>
      </c>
      <c r="H48">
        <v>70</v>
      </c>
      <c r="I48" t="s">
        <v>13</v>
      </c>
    </row>
    <row r="49" spans="1:9">
      <c r="A49">
        <v>24.5</v>
      </c>
      <c r="B49">
        <v>0.66121929999999995</v>
      </c>
      <c r="E49" t="s">
        <v>13</v>
      </c>
      <c r="F49">
        <v>162</v>
      </c>
      <c r="G49">
        <v>170</v>
      </c>
      <c r="H49">
        <v>120</v>
      </c>
    </row>
    <row r="50" spans="1:9">
      <c r="A50">
        <v>25</v>
      </c>
      <c r="B50">
        <v>0.66793400000000003</v>
      </c>
      <c r="E50" t="s">
        <v>14</v>
      </c>
      <c r="F50">
        <v>108</v>
      </c>
      <c r="G50">
        <v>118</v>
      </c>
      <c r="H50">
        <v>120</v>
      </c>
      <c r="I50" t="s">
        <v>15</v>
      </c>
    </row>
    <row r="51" spans="1:9">
      <c r="A51">
        <v>25.5</v>
      </c>
      <c r="B51">
        <v>0.67458189999999996</v>
      </c>
      <c r="E51" t="s">
        <v>15</v>
      </c>
      <c r="F51">
        <v>172</v>
      </c>
      <c r="G51">
        <v>154</v>
      </c>
      <c r="H51">
        <v>140</v>
      </c>
    </row>
    <row r="52" spans="1:9">
      <c r="A52">
        <v>26</v>
      </c>
      <c r="B52">
        <v>0.68116489999999996</v>
      </c>
      <c r="E52" t="s">
        <v>16</v>
      </c>
      <c r="F52">
        <v>108</v>
      </c>
      <c r="G52">
        <v>86</v>
      </c>
      <c r="H52">
        <v>20</v>
      </c>
      <c r="I52" t="s">
        <v>17</v>
      </c>
    </row>
    <row r="53" spans="1:9">
      <c r="A53">
        <v>26.5</v>
      </c>
      <c r="B53">
        <v>0.68768490000000004</v>
      </c>
      <c r="E53" t="s">
        <v>17</v>
      </c>
      <c r="F53">
        <v>148</v>
      </c>
      <c r="G53">
        <v>140</v>
      </c>
      <c r="H53">
        <v>70</v>
      </c>
    </row>
    <row r="54" spans="1:9">
      <c r="A54">
        <v>27</v>
      </c>
      <c r="B54">
        <v>0.69414370000000003</v>
      </c>
      <c r="E54" t="s">
        <v>18</v>
      </c>
      <c r="F54">
        <v>104</v>
      </c>
      <c r="G54">
        <v>94</v>
      </c>
      <c r="H54">
        <v>80</v>
      </c>
      <c r="I54" t="s">
        <v>19</v>
      </c>
    </row>
    <row r="55" spans="1:9">
      <c r="A55">
        <v>27.5</v>
      </c>
      <c r="B55">
        <v>0.70054289999999997</v>
      </c>
      <c r="E55" t="s">
        <v>19</v>
      </c>
      <c r="F55">
        <v>156</v>
      </c>
      <c r="G55">
        <v>146</v>
      </c>
      <c r="H55">
        <v>130</v>
      </c>
    </row>
    <row r="56" spans="1:9">
      <c r="A56">
        <v>28</v>
      </c>
      <c r="B56">
        <v>0.70688419999999996</v>
      </c>
      <c r="E56" t="s">
        <v>20</v>
      </c>
      <c r="F56">
        <v>132</v>
      </c>
      <c r="G56">
        <v>112</v>
      </c>
      <c r="H56">
        <v>100</v>
      </c>
      <c r="I56" t="s">
        <v>21</v>
      </c>
    </row>
    <row r="57" spans="1:9">
      <c r="A57">
        <v>28.5</v>
      </c>
      <c r="B57">
        <v>0.7131691</v>
      </c>
      <c r="E57" t="s">
        <v>21</v>
      </c>
      <c r="F57">
        <v>194</v>
      </c>
      <c r="G57">
        <v>176</v>
      </c>
      <c r="H57">
        <v>160</v>
      </c>
    </row>
    <row r="58" spans="1:9">
      <c r="A58">
        <v>29</v>
      </c>
      <c r="B58">
        <v>0.71939909999999996</v>
      </c>
      <c r="E58" t="s">
        <v>22</v>
      </c>
      <c r="F58">
        <v>122</v>
      </c>
      <c r="G58">
        <v>96</v>
      </c>
      <c r="H58">
        <v>80</v>
      </c>
      <c r="I58" t="s">
        <v>23</v>
      </c>
    </row>
    <row r="59" spans="1:9">
      <c r="A59">
        <v>29.5</v>
      </c>
      <c r="B59">
        <v>0.72557559999999999</v>
      </c>
      <c r="E59" t="s">
        <v>23</v>
      </c>
      <c r="F59">
        <v>178</v>
      </c>
      <c r="G59">
        <v>150</v>
      </c>
      <c r="H59">
        <v>130</v>
      </c>
    </row>
    <row r="60" spans="1:9">
      <c r="A60">
        <v>30</v>
      </c>
      <c r="B60">
        <v>0.73170000000000002</v>
      </c>
      <c r="E60" t="s">
        <v>24</v>
      </c>
      <c r="F60">
        <v>156</v>
      </c>
      <c r="G60">
        <v>110</v>
      </c>
      <c r="H60">
        <v>110</v>
      </c>
      <c r="I60" t="s">
        <v>25</v>
      </c>
    </row>
    <row r="61" spans="1:9">
      <c r="A61">
        <v>30.5</v>
      </c>
      <c r="B61">
        <v>0.73777349999999997</v>
      </c>
      <c r="E61" t="s">
        <v>25</v>
      </c>
      <c r="F61">
        <v>230</v>
      </c>
      <c r="G61">
        <v>180</v>
      </c>
      <c r="H61">
        <v>180</v>
      </c>
    </row>
    <row r="62" spans="1:9">
      <c r="A62">
        <v>31</v>
      </c>
      <c r="B62">
        <v>0.73776949999999997</v>
      </c>
      <c r="E62" t="s">
        <v>26</v>
      </c>
      <c r="F62">
        <v>108</v>
      </c>
      <c r="G62">
        <v>98</v>
      </c>
      <c r="H62">
        <v>80</v>
      </c>
      <c r="I62" t="s">
        <v>27</v>
      </c>
    </row>
    <row r="63" spans="1:9">
      <c r="A63">
        <v>31.5</v>
      </c>
      <c r="B63">
        <v>0.74078560000000004</v>
      </c>
      <c r="E63" t="s">
        <v>28</v>
      </c>
      <c r="F63">
        <v>132</v>
      </c>
      <c r="G63">
        <v>132</v>
      </c>
      <c r="H63">
        <v>130</v>
      </c>
      <c r="I63" t="s">
        <v>27</v>
      </c>
    </row>
    <row r="64" spans="1:9">
      <c r="A64">
        <v>32</v>
      </c>
      <c r="B64">
        <v>0.74378940000000004</v>
      </c>
      <c r="E64" t="s">
        <v>27</v>
      </c>
      <c r="F64">
        <v>180</v>
      </c>
      <c r="G64">
        <v>202</v>
      </c>
      <c r="H64">
        <v>180</v>
      </c>
    </row>
    <row r="65" spans="1:9">
      <c r="A65">
        <v>32.5</v>
      </c>
      <c r="B65">
        <v>0.74678120000000003</v>
      </c>
      <c r="E65" t="s">
        <v>29</v>
      </c>
      <c r="F65">
        <v>110</v>
      </c>
      <c r="G65">
        <v>76</v>
      </c>
      <c r="H65">
        <v>50</v>
      </c>
      <c r="I65" t="s">
        <v>30</v>
      </c>
    </row>
    <row r="66" spans="1:9">
      <c r="A66">
        <v>33</v>
      </c>
      <c r="B66">
        <v>0.74976100000000001</v>
      </c>
      <c r="E66" t="s">
        <v>31</v>
      </c>
      <c r="F66">
        <v>150</v>
      </c>
      <c r="G66">
        <v>112</v>
      </c>
      <c r="H66">
        <v>80</v>
      </c>
      <c r="I66" t="s">
        <v>30</v>
      </c>
    </row>
    <row r="67" spans="1:9">
      <c r="A67">
        <v>33.5</v>
      </c>
      <c r="B67">
        <v>0.75272910000000004</v>
      </c>
      <c r="E67" t="s">
        <v>30</v>
      </c>
      <c r="F67">
        <v>186</v>
      </c>
      <c r="G67">
        <v>152</v>
      </c>
      <c r="H67">
        <v>110</v>
      </c>
    </row>
    <row r="68" spans="1:9">
      <c r="A68">
        <v>34</v>
      </c>
      <c r="B68">
        <v>0.75568550000000001</v>
      </c>
      <c r="E68" t="s">
        <v>32</v>
      </c>
      <c r="F68">
        <v>118</v>
      </c>
      <c r="G68">
        <v>96</v>
      </c>
      <c r="H68">
        <v>140</v>
      </c>
      <c r="I68" t="s">
        <v>33</v>
      </c>
    </row>
    <row r="69" spans="1:9">
      <c r="A69">
        <v>34.5</v>
      </c>
      <c r="B69">
        <v>0.75863040000000004</v>
      </c>
      <c r="E69" t="s">
        <v>34</v>
      </c>
      <c r="F69">
        <v>154</v>
      </c>
      <c r="G69">
        <v>144</v>
      </c>
      <c r="H69">
        <v>160</v>
      </c>
      <c r="I69" t="s">
        <v>33</v>
      </c>
    </row>
    <row r="70" spans="1:9">
      <c r="A70">
        <v>35</v>
      </c>
      <c r="B70">
        <v>0.76156380000000001</v>
      </c>
      <c r="E70" t="s">
        <v>33</v>
      </c>
      <c r="F70">
        <v>198</v>
      </c>
      <c r="G70">
        <v>180</v>
      </c>
      <c r="H70">
        <v>180</v>
      </c>
    </row>
    <row r="71" spans="1:9">
      <c r="A71">
        <v>35.5</v>
      </c>
      <c r="B71">
        <v>0.76448609999999995</v>
      </c>
      <c r="E71" t="s">
        <v>35</v>
      </c>
      <c r="F71">
        <v>158</v>
      </c>
      <c r="G71">
        <v>78</v>
      </c>
      <c r="H71">
        <v>100</v>
      </c>
      <c r="I71" t="s">
        <v>36</v>
      </c>
    </row>
    <row r="72" spans="1:9">
      <c r="A72">
        <v>36</v>
      </c>
      <c r="B72">
        <v>0.7673972</v>
      </c>
      <c r="E72" t="s">
        <v>37</v>
      </c>
      <c r="F72">
        <v>190</v>
      </c>
      <c r="G72">
        <v>110</v>
      </c>
      <c r="H72">
        <v>130</v>
      </c>
      <c r="I72" t="s">
        <v>36</v>
      </c>
    </row>
    <row r="73" spans="1:9">
      <c r="A73">
        <v>36.5</v>
      </c>
      <c r="B73">
        <v>0.77029729999999996</v>
      </c>
      <c r="E73" t="s">
        <v>36</v>
      </c>
      <c r="F73">
        <v>222</v>
      </c>
      <c r="G73">
        <v>152</v>
      </c>
      <c r="H73">
        <v>160</v>
      </c>
    </row>
    <row r="74" spans="1:9">
      <c r="A74">
        <v>37</v>
      </c>
      <c r="B74">
        <v>0.7731865</v>
      </c>
      <c r="E74" t="s">
        <v>130</v>
      </c>
      <c r="F74">
        <v>106</v>
      </c>
      <c r="G74">
        <v>136</v>
      </c>
      <c r="H74">
        <v>80</v>
      </c>
      <c r="I74" t="s">
        <v>131</v>
      </c>
    </row>
    <row r="75" spans="1:9">
      <c r="A75">
        <v>37.5</v>
      </c>
      <c r="B75">
        <v>0.776065</v>
      </c>
      <c r="E75" t="s">
        <v>131</v>
      </c>
      <c r="F75">
        <v>170</v>
      </c>
      <c r="G75">
        <v>196</v>
      </c>
      <c r="H75">
        <v>160</v>
      </c>
    </row>
    <row r="76" spans="1:9">
      <c r="A76">
        <v>38</v>
      </c>
      <c r="B76">
        <v>0.77893279999999998</v>
      </c>
      <c r="E76" t="s">
        <v>132</v>
      </c>
      <c r="F76">
        <v>106</v>
      </c>
      <c r="G76">
        <v>118</v>
      </c>
      <c r="H76">
        <v>80</v>
      </c>
      <c r="I76" t="s">
        <v>133</v>
      </c>
    </row>
    <row r="77" spans="1:9">
      <c r="A77">
        <v>38.5</v>
      </c>
      <c r="B77">
        <v>0.78179010000000004</v>
      </c>
      <c r="E77" t="s">
        <v>133</v>
      </c>
      <c r="F77">
        <v>142</v>
      </c>
      <c r="G77">
        <v>156</v>
      </c>
      <c r="H77">
        <v>110</v>
      </c>
      <c r="I77" t="s">
        <v>134</v>
      </c>
    </row>
    <row r="78" spans="1:9">
      <c r="A78">
        <v>39</v>
      </c>
      <c r="B78">
        <v>0.78463700000000003</v>
      </c>
      <c r="E78" t="s">
        <v>134</v>
      </c>
      <c r="F78">
        <v>176</v>
      </c>
      <c r="G78">
        <v>198</v>
      </c>
      <c r="H78">
        <v>160</v>
      </c>
    </row>
    <row r="79" spans="1:9">
      <c r="A79">
        <v>39.5</v>
      </c>
      <c r="B79">
        <v>0.7874736</v>
      </c>
      <c r="E79" t="s">
        <v>135</v>
      </c>
      <c r="F79">
        <v>168</v>
      </c>
      <c r="G79">
        <v>138</v>
      </c>
      <c r="H79">
        <v>100</v>
      </c>
      <c r="I79" t="s">
        <v>136</v>
      </c>
    </row>
    <row r="80" spans="1:9">
      <c r="A80">
        <v>40</v>
      </c>
      <c r="B80">
        <v>0.7903</v>
      </c>
      <c r="E80" t="s">
        <v>136</v>
      </c>
      <c r="F80">
        <v>200</v>
      </c>
      <c r="G80">
        <v>170</v>
      </c>
      <c r="H80">
        <v>130</v>
      </c>
    </row>
    <row r="81" spans="1:9">
      <c r="A81">
        <v>40.5</v>
      </c>
      <c r="B81">
        <v>0.79311640000000005</v>
      </c>
      <c r="E81" t="s">
        <v>137</v>
      </c>
      <c r="F81">
        <v>110</v>
      </c>
      <c r="G81">
        <v>110</v>
      </c>
      <c r="H81">
        <v>180</v>
      </c>
      <c r="I81" t="s">
        <v>138</v>
      </c>
    </row>
    <row r="82" spans="1:9">
      <c r="E82" t="s">
        <v>138</v>
      </c>
      <c r="F82">
        <v>184</v>
      </c>
      <c r="G82">
        <v>198</v>
      </c>
      <c r="H82">
        <v>190</v>
      </c>
    </row>
    <row r="83" spans="1:9">
      <c r="E83" t="s">
        <v>139</v>
      </c>
      <c r="F83">
        <v>128</v>
      </c>
      <c r="G83">
        <v>138</v>
      </c>
      <c r="H83">
        <v>50</v>
      </c>
      <c r="I83" t="s">
        <v>140</v>
      </c>
    </row>
    <row r="84" spans="1:9">
      <c r="E84" t="s">
        <v>140</v>
      </c>
      <c r="F84">
        <v>186</v>
      </c>
      <c r="G84">
        <v>180</v>
      </c>
      <c r="H84">
        <v>100</v>
      </c>
    </row>
    <row r="85" spans="1:9">
      <c r="E85" t="s">
        <v>141</v>
      </c>
      <c r="F85">
        <v>138</v>
      </c>
      <c r="G85">
        <v>132</v>
      </c>
      <c r="H85">
        <v>104</v>
      </c>
    </row>
    <row r="86" spans="1:9">
      <c r="E86" t="s">
        <v>142</v>
      </c>
      <c r="F86">
        <v>126</v>
      </c>
      <c r="G86">
        <v>96</v>
      </c>
      <c r="H86">
        <v>70</v>
      </c>
      <c r="I86" t="s">
        <v>143</v>
      </c>
    </row>
    <row r="87" spans="1:9">
      <c r="E87" t="s">
        <v>143</v>
      </c>
      <c r="F87">
        <v>182</v>
      </c>
      <c r="G87">
        <v>150</v>
      </c>
      <c r="H87">
        <v>120</v>
      </c>
    </row>
    <row r="88" spans="1:9">
      <c r="E88" t="s">
        <v>144</v>
      </c>
      <c r="F88">
        <v>104</v>
      </c>
      <c r="G88">
        <v>138</v>
      </c>
      <c r="H88">
        <v>130</v>
      </c>
      <c r="I88" t="s">
        <v>145</v>
      </c>
    </row>
    <row r="89" spans="1:9">
      <c r="E89" t="s">
        <v>145</v>
      </c>
      <c r="F89">
        <v>156</v>
      </c>
      <c r="G89">
        <v>192</v>
      </c>
      <c r="H89">
        <v>180</v>
      </c>
    </row>
    <row r="90" spans="1:9">
      <c r="E90" t="s">
        <v>146</v>
      </c>
      <c r="F90">
        <v>124</v>
      </c>
      <c r="G90">
        <v>110</v>
      </c>
      <c r="H90">
        <v>160</v>
      </c>
      <c r="I90" t="s">
        <v>147</v>
      </c>
    </row>
    <row r="91" spans="1:9">
      <c r="E91" t="s">
        <v>147</v>
      </c>
      <c r="F91">
        <v>180</v>
      </c>
      <c r="G91">
        <v>188</v>
      </c>
      <c r="H91">
        <v>210</v>
      </c>
    </row>
    <row r="92" spans="1:9">
      <c r="E92" t="s">
        <v>148</v>
      </c>
      <c r="F92">
        <v>120</v>
      </c>
      <c r="G92">
        <v>112</v>
      </c>
      <c r="H92">
        <v>60</v>
      </c>
      <c r="I92" t="s">
        <v>149</v>
      </c>
    </row>
    <row r="93" spans="1:9">
      <c r="E93" t="s">
        <v>149</v>
      </c>
      <c r="F93">
        <v>196</v>
      </c>
      <c r="G93">
        <v>196</v>
      </c>
      <c r="H93">
        <v>100</v>
      </c>
    </row>
    <row r="94" spans="1:9">
      <c r="E94" t="s">
        <v>150</v>
      </c>
      <c r="F94">
        <v>136</v>
      </c>
      <c r="G94">
        <v>82</v>
      </c>
      <c r="H94">
        <v>60</v>
      </c>
      <c r="I94" t="s">
        <v>151</v>
      </c>
    </row>
    <row r="95" spans="1:9">
      <c r="E95" t="s">
        <v>151</v>
      </c>
      <c r="F95">
        <v>172</v>
      </c>
      <c r="G95">
        <v>118</v>
      </c>
      <c r="H95">
        <v>90</v>
      </c>
    </row>
    <row r="96" spans="1:9">
      <c r="E96" t="s">
        <v>152</v>
      </c>
      <c r="F96">
        <v>204</v>
      </c>
      <c r="G96">
        <v>156</v>
      </c>
      <c r="H96">
        <v>120</v>
      </c>
    </row>
    <row r="97" spans="5:9">
      <c r="E97" t="s">
        <v>153</v>
      </c>
      <c r="F97">
        <v>90</v>
      </c>
      <c r="G97">
        <v>186</v>
      </c>
      <c r="H97">
        <v>70</v>
      </c>
    </row>
    <row r="98" spans="5:9">
      <c r="E98" t="s">
        <v>154</v>
      </c>
      <c r="F98">
        <v>104</v>
      </c>
      <c r="G98">
        <v>140</v>
      </c>
      <c r="H98">
        <v>120</v>
      </c>
      <c r="I98" t="s">
        <v>155</v>
      </c>
    </row>
    <row r="99" spans="5:9">
      <c r="E99" t="s">
        <v>155</v>
      </c>
      <c r="F99">
        <v>162</v>
      </c>
      <c r="G99">
        <v>196</v>
      </c>
      <c r="H99">
        <v>170</v>
      </c>
    </row>
    <row r="100" spans="5:9">
      <c r="E100" t="s">
        <v>156</v>
      </c>
      <c r="F100">
        <v>116</v>
      </c>
      <c r="G100">
        <v>110</v>
      </c>
      <c r="H100">
        <v>60</v>
      </c>
      <c r="I100" t="s">
        <v>157</v>
      </c>
    </row>
    <row r="101" spans="5:9">
      <c r="E101" t="s">
        <v>157</v>
      </c>
      <c r="F101">
        <v>178</v>
      </c>
      <c r="G101">
        <v>168</v>
      </c>
      <c r="H101">
        <v>110</v>
      </c>
    </row>
    <row r="102" spans="5:9">
      <c r="E102" t="s">
        <v>158</v>
      </c>
      <c r="F102">
        <v>102</v>
      </c>
      <c r="G102">
        <v>124</v>
      </c>
      <c r="H102">
        <v>80</v>
      </c>
      <c r="I102" t="s">
        <v>159</v>
      </c>
    </row>
    <row r="103" spans="5:9">
      <c r="E103" t="s">
        <v>159</v>
      </c>
      <c r="F103">
        <v>150</v>
      </c>
      <c r="G103">
        <v>174</v>
      </c>
      <c r="H103">
        <v>120</v>
      </c>
    </row>
    <row r="104" spans="5:9">
      <c r="E104" t="s">
        <v>160</v>
      </c>
      <c r="F104">
        <v>110</v>
      </c>
      <c r="G104">
        <v>132</v>
      </c>
      <c r="H104">
        <v>120</v>
      </c>
      <c r="I104" t="s">
        <v>161</v>
      </c>
    </row>
    <row r="105" spans="5:9">
      <c r="E105" t="s">
        <v>161</v>
      </c>
      <c r="F105">
        <v>232</v>
      </c>
      <c r="G105">
        <v>164</v>
      </c>
      <c r="H105">
        <v>190</v>
      </c>
    </row>
    <row r="106" spans="5:9">
      <c r="E106" t="s">
        <v>162</v>
      </c>
      <c r="F106">
        <v>102</v>
      </c>
      <c r="G106">
        <v>150</v>
      </c>
      <c r="H106">
        <v>100</v>
      </c>
      <c r="I106" t="s">
        <v>163</v>
      </c>
    </row>
    <row r="107" spans="5:9">
      <c r="E107" t="s">
        <v>163</v>
      </c>
      <c r="F107">
        <v>140</v>
      </c>
      <c r="G107">
        <v>202</v>
      </c>
      <c r="H107">
        <v>120</v>
      </c>
    </row>
    <row r="108" spans="5:9">
      <c r="E108" t="s">
        <v>164</v>
      </c>
      <c r="F108">
        <v>148</v>
      </c>
      <c r="G108">
        <v>172</v>
      </c>
      <c r="H108">
        <v>100</v>
      </c>
      <c r="I108" t="s">
        <v>165</v>
      </c>
    </row>
    <row r="109" spans="5:9">
      <c r="E109" t="s">
        <v>165</v>
      </c>
      <c r="F109">
        <v>138</v>
      </c>
      <c r="G109">
        <v>204</v>
      </c>
      <c r="H109">
        <v>100</v>
      </c>
    </row>
    <row r="110" spans="5:9">
      <c r="E110" t="s">
        <v>166</v>
      </c>
      <c r="F110">
        <v>126</v>
      </c>
      <c r="G110">
        <v>160</v>
      </c>
      <c r="H110">
        <v>180</v>
      </c>
    </row>
    <row r="111" spans="5:9">
      <c r="E111" t="s">
        <v>167</v>
      </c>
      <c r="F111">
        <v>136</v>
      </c>
      <c r="G111">
        <v>142</v>
      </c>
      <c r="H111">
        <v>80</v>
      </c>
      <c r="I111" t="s">
        <v>168</v>
      </c>
    </row>
    <row r="112" spans="5:9">
      <c r="E112" t="s">
        <v>168</v>
      </c>
      <c r="F112">
        <v>190</v>
      </c>
      <c r="G112">
        <v>198</v>
      </c>
      <c r="H112">
        <v>130</v>
      </c>
    </row>
    <row r="113" spans="5:9">
      <c r="E113" t="s">
        <v>169</v>
      </c>
      <c r="F113">
        <v>110</v>
      </c>
      <c r="G113">
        <v>116</v>
      </c>
      <c r="H113">
        <v>160</v>
      </c>
      <c r="I113" t="s">
        <v>44</v>
      </c>
    </row>
    <row r="114" spans="5:9">
      <c r="E114" t="s">
        <v>44</v>
      </c>
      <c r="F114">
        <v>166</v>
      </c>
      <c r="G114">
        <v>160</v>
      </c>
      <c r="H114">
        <v>210</v>
      </c>
    </row>
    <row r="115" spans="5:9">
      <c r="E115" t="s">
        <v>45</v>
      </c>
      <c r="F115">
        <v>40</v>
      </c>
      <c r="G115">
        <v>60</v>
      </c>
      <c r="H115">
        <v>500</v>
      </c>
    </row>
    <row r="116" spans="5:9">
      <c r="E116" t="s">
        <v>46</v>
      </c>
      <c r="F116">
        <v>164</v>
      </c>
      <c r="G116">
        <v>152</v>
      </c>
      <c r="H116">
        <v>130</v>
      </c>
    </row>
    <row r="117" spans="5:9">
      <c r="E117" t="s">
        <v>47</v>
      </c>
      <c r="F117">
        <v>142</v>
      </c>
      <c r="G117">
        <v>178</v>
      </c>
      <c r="H117">
        <v>210</v>
      </c>
    </row>
    <row r="118" spans="5:9">
      <c r="E118" t="s">
        <v>48</v>
      </c>
      <c r="F118">
        <v>122</v>
      </c>
      <c r="G118">
        <v>100</v>
      </c>
      <c r="H118">
        <v>60</v>
      </c>
      <c r="I118" t="s">
        <v>49</v>
      </c>
    </row>
    <row r="119" spans="5:9">
      <c r="E119" t="s">
        <v>49</v>
      </c>
      <c r="F119">
        <v>176</v>
      </c>
      <c r="G119">
        <v>150</v>
      </c>
      <c r="H119">
        <v>110</v>
      </c>
    </row>
    <row r="120" spans="5:9">
      <c r="E120" t="s">
        <v>50</v>
      </c>
      <c r="F120">
        <v>112</v>
      </c>
      <c r="G120">
        <v>126</v>
      </c>
      <c r="H120">
        <v>90</v>
      </c>
      <c r="I120" t="s">
        <v>51</v>
      </c>
    </row>
    <row r="121" spans="5:9">
      <c r="E121" t="s">
        <v>51</v>
      </c>
      <c r="F121">
        <v>172</v>
      </c>
      <c r="G121">
        <v>160</v>
      </c>
      <c r="H121">
        <v>160</v>
      </c>
    </row>
    <row r="122" spans="5:9">
      <c r="E122" t="s">
        <v>52</v>
      </c>
      <c r="F122">
        <v>130</v>
      </c>
      <c r="G122">
        <v>128</v>
      </c>
      <c r="H122">
        <v>60</v>
      </c>
      <c r="I122" t="s">
        <v>53</v>
      </c>
    </row>
    <row r="123" spans="5:9">
      <c r="E123" t="s">
        <v>53</v>
      </c>
      <c r="F123">
        <v>194</v>
      </c>
      <c r="G123">
        <v>192</v>
      </c>
      <c r="H123">
        <v>120</v>
      </c>
    </row>
    <row r="124" spans="5:9">
      <c r="E124" t="s">
        <v>54</v>
      </c>
      <c r="F124">
        <v>154</v>
      </c>
      <c r="G124">
        <v>196</v>
      </c>
      <c r="H124">
        <v>80</v>
      </c>
    </row>
    <row r="125" spans="5:9">
      <c r="E125" t="s">
        <v>55</v>
      </c>
      <c r="F125">
        <v>176</v>
      </c>
      <c r="G125">
        <v>180</v>
      </c>
      <c r="H125">
        <v>140</v>
      </c>
    </row>
    <row r="126" spans="5:9">
      <c r="E126" t="s">
        <v>56</v>
      </c>
      <c r="F126">
        <v>172</v>
      </c>
      <c r="G126">
        <v>134</v>
      </c>
      <c r="H126">
        <v>130</v>
      </c>
    </row>
    <row r="127" spans="5:9">
      <c r="E127" t="s">
        <v>57</v>
      </c>
      <c r="F127">
        <v>198</v>
      </c>
      <c r="G127">
        <v>160</v>
      </c>
      <c r="H127">
        <v>130</v>
      </c>
    </row>
    <row r="128" spans="5:9">
      <c r="E128" t="s">
        <v>58</v>
      </c>
      <c r="F128">
        <v>214</v>
      </c>
      <c r="G128">
        <v>158</v>
      </c>
      <c r="H128">
        <v>130</v>
      </c>
    </row>
    <row r="129" spans="5:9">
      <c r="E129" t="s">
        <v>59</v>
      </c>
      <c r="F129">
        <v>184</v>
      </c>
      <c r="G129">
        <v>186</v>
      </c>
      <c r="H129">
        <v>130</v>
      </c>
    </row>
    <row r="130" spans="5:9">
      <c r="E130" t="s">
        <v>60</v>
      </c>
      <c r="F130">
        <v>148</v>
      </c>
      <c r="G130">
        <v>184</v>
      </c>
      <c r="H130">
        <v>150</v>
      </c>
    </row>
    <row r="131" spans="5:9">
      <c r="E131" t="s">
        <v>61</v>
      </c>
      <c r="F131">
        <v>42</v>
      </c>
      <c r="G131">
        <v>84</v>
      </c>
      <c r="H131">
        <v>40</v>
      </c>
      <c r="I131" t="s">
        <v>62</v>
      </c>
    </row>
    <row r="132" spans="5:9">
      <c r="E132" t="s">
        <v>62</v>
      </c>
      <c r="F132">
        <v>192</v>
      </c>
      <c r="G132">
        <v>196</v>
      </c>
      <c r="H132">
        <v>190</v>
      </c>
    </row>
    <row r="133" spans="5:9">
      <c r="E133" t="s">
        <v>63</v>
      </c>
      <c r="F133">
        <v>186</v>
      </c>
      <c r="G133">
        <v>190</v>
      </c>
      <c r="H133">
        <v>260</v>
      </c>
    </row>
    <row r="134" spans="5:9">
      <c r="E134" t="s">
        <v>64</v>
      </c>
      <c r="F134">
        <v>110</v>
      </c>
      <c r="G134">
        <v>110</v>
      </c>
      <c r="H134">
        <v>96</v>
      </c>
    </row>
    <row r="135" spans="5:9">
      <c r="E135" t="s">
        <v>65</v>
      </c>
      <c r="F135">
        <v>114</v>
      </c>
      <c r="G135">
        <v>128</v>
      </c>
      <c r="H135">
        <v>110</v>
      </c>
      <c r="I135" t="s">
        <v>66</v>
      </c>
    </row>
    <row r="136" spans="5:9">
      <c r="E136" t="s">
        <v>66</v>
      </c>
      <c r="F136">
        <v>186</v>
      </c>
      <c r="G136">
        <v>168</v>
      </c>
      <c r="H136">
        <v>260</v>
      </c>
    </row>
    <row r="137" spans="5:9">
      <c r="E137" t="s">
        <v>93</v>
      </c>
      <c r="F137">
        <v>192</v>
      </c>
      <c r="G137">
        <v>174</v>
      </c>
      <c r="H137">
        <v>130</v>
      </c>
    </row>
    <row r="138" spans="5:9">
      <c r="E138" t="s">
        <v>94</v>
      </c>
      <c r="F138">
        <v>238</v>
      </c>
      <c r="G138">
        <v>178</v>
      </c>
      <c r="H138">
        <v>130</v>
      </c>
    </row>
    <row r="139" spans="5:9">
      <c r="E139" t="s">
        <v>95</v>
      </c>
      <c r="F139">
        <v>156</v>
      </c>
      <c r="G139">
        <v>158</v>
      </c>
      <c r="H139">
        <v>130</v>
      </c>
    </row>
    <row r="140" spans="5:9">
      <c r="E140" t="s">
        <v>96</v>
      </c>
      <c r="F140">
        <v>132</v>
      </c>
      <c r="G140">
        <v>160</v>
      </c>
      <c r="H140">
        <v>70</v>
      </c>
      <c r="I140" t="s">
        <v>97</v>
      </c>
    </row>
    <row r="141" spans="5:9">
      <c r="E141" t="s">
        <v>97</v>
      </c>
      <c r="F141">
        <v>180</v>
      </c>
      <c r="G141">
        <v>202</v>
      </c>
      <c r="H141">
        <v>140</v>
      </c>
    </row>
    <row r="142" spans="5:9">
      <c r="E142" t="s">
        <v>98</v>
      </c>
      <c r="F142">
        <v>148</v>
      </c>
      <c r="G142">
        <v>142</v>
      </c>
      <c r="H142">
        <v>60</v>
      </c>
      <c r="I142" t="s">
        <v>99</v>
      </c>
    </row>
    <row r="143" spans="5:9">
      <c r="E143" t="s">
        <v>99</v>
      </c>
      <c r="F143">
        <v>190</v>
      </c>
      <c r="G143">
        <v>190</v>
      </c>
      <c r="H143">
        <v>120</v>
      </c>
    </row>
    <row r="144" spans="5:9">
      <c r="E144" t="s">
        <v>100</v>
      </c>
      <c r="F144">
        <v>182</v>
      </c>
      <c r="G144">
        <v>162</v>
      </c>
      <c r="H144">
        <v>160</v>
      </c>
    </row>
    <row r="145" spans="5:9">
      <c r="E145" t="s">
        <v>101</v>
      </c>
      <c r="F145">
        <v>180</v>
      </c>
      <c r="G145">
        <v>180</v>
      </c>
      <c r="H145">
        <v>320</v>
      </c>
    </row>
    <row r="146" spans="5:9">
      <c r="E146" t="s">
        <v>102</v>
      </c>
      <c r="F146">
        <v>198</v>
      </c>
      <c r="G146">
        <v>242</v>
      </c>
      <c r="H146">
        <v>180</v>
      </c>
    </row>
    <row r="147" spans="5:9">
      <c r="E147" t="s">
        <v>103</v>
      </c>
      <c r="F147">
        <v>232</v>
      </c>
      <c r="G147">
        <v>194</v>
      </c>
      <c r="H147">
        <v>180</v>
      </c>
    </row>
    <row r="148" spans="5:9">
      <c r="E148" t="s">
        <v>104</v>
      </c>
      <c r="F148">
        <v>242</v>
      </c>
      <c r="G148">
        <v>194</v>
      </c>
      <c r="H148">
        <v>180</v>
      </c>
    </row>
    <row r="149" spans="5:9">
      <c r="E149" t="s">
        <v>105</v>
      </c>
      <c r="F149">
        <v>128</v>
      </c>
      <c r="G149">
        <v>110</v>
      </c>
      <c r="H149">
        <v>82</v>
      </c>
      <c r="I149" t="s">
        <v>106</v>
      </c>
    </row>
    <row r="150" spans="5:9">
      <c r="E150" t="s">
        <v>107</v>
      </c>
      <c r="F150">
        <v>170</v>
      </c>
      <c r="G150">
        <v>152</v>
      </c>
      <c r="H150">
        <v>122</v>
      </c>
      <c r="I150" t="s">
        <v>106</v>
      </c>
    </row>
    <row r="151" spans="5:9">
      <c r="E151" t="s">
        <v>106</v>
      </c>
      <c r="F151">
        <v>250</v>
      </c>
      <c r="G151">
        <v>212</v>
      </c>
      <c r="H151">
        <v>182</v>
      </c>
    </row>
    <row r="152" spans="5:9">
      <c r="E152" t="s">
        <v>108</v>
      </c>
      <c r="F152">
        <v>284</v>
      </c>
      <c r="G152">
        <v>202</v>
      </c>
      <c r="H152">
        <v>212</v>
      </c>
    </row>
    <row r="153" spans="5:9">
      <c r="E153" t="s">
        <v>109</v>
      </c>
      <c r="F153">
        <v>220</v>
      </c>
      <c r="G153">
        <v>220</v>
      </c>
      <c r="H153">
        <v>200</v>
      </c>
    </row>
  </sheetData>
  <phoneticPr fontId="3"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levelup</vt:lpstr>
      <vt:lpstr>data</vt:lpstr>
    </vt:vector>
  </TitlesOfParts>
  <Company>aniki on line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chow</dc:creator>
  <cp:lastModifiedBy>william chow</cp:lastModifiedBy>
  <dcterms:created xsi:type="dcterms:W3CDTF">2016-09-17T04:21:05Z</dcterms:created>
  <dcterms:modified xsi:type="dcterms:W3CDTF">2016-09-24T04:32:51Z</dcterms:modified>
</cp:coreProperties>
</file>